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16" yWindow="270" windowWidth="14715" windowHeight="7710" activeTab="0"/>
  </bookViews>
  <sheets>
    <sheet name="Расчетная таблица" sheetId="1" r:id="rId1"/>
  </sheets>
  <definedNames>
    <definedName name="_xlnm.Print_Area" localSheetId="0">'Расчетная таблица'!$A$1:$I$134</definedName>
    <definedName name="Ставка">'Расчетная таблица'!$F$8:$F$10</definedName>
  </definedNames>
  <calcPr fullCalcOnLoad="1"/>
</workbook>
</file>

<file path=xl/sharedStrings.xml><?xml version="1.0" encoding="utf-8"?>
<sst xmlns="http://schemas.openxmlformats.org/spreadsheetml/2006/main" count="159" uniqueCount="145">
  <si>
    <t>(тыс. руб.)</t>
  </si>
  <si>
    <t xml:space="preserve">N =  </t>
  </si>
  <si>
    <t>Ld = L / ( N -1 ) =</t>
  </si>
  <si>
    <t>руб.</t>
  </si>
  <si>
    <t>коп.</t>
  </si>
  <si>
    <t>L84</t>
  </si>
  <si>
    <t>L85</t>
  </si>
  <si>
    <t>L86</t>
  </si>
  <si>
    <t>L91</t>
  </si>
  <si>
    <t>L90</t>
  </si>
  <si>
    <t>Сумма
(слагаемые в формуле п.9 Порядка)</t>
  </si>
  <si>
    <t xml:space="preserve">ИТОГО 
сумма за весь расчетный период </t>
  </si>
  <si>
    <t>по</t>
  </si>
  <si>
    <t>с</t>
  </si>
  <si>
    <t>L1</t>
  </si>
  <si>
    <t>L82</t>
  </si>
  <si>
    <t>L83</t>
  </si>
  <si>
    <t>L87</t>
  </si>
  <si>
    <t>L88</t>
  </si>
  <si>
    <t>L89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</si>
  <si>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</si>
  <si>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</si>
  <si>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</si>
  <si>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</si>
  <si>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</si>
  <si>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</si>
  <si>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</si>
  <si>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</si>
  <si>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</si>
  <si>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</si>
  <si>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</si>
  <si>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</si>
  <si>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</si>
  <si>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</si>
  <si>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</si>
  <si>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</si>
  <si>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</si>
  <si>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</si>
  <si>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</si>
  <si>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</si>
  <si>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</si>
  <si>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</si>
  <si>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</si>
  <si>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L25</t>
  </si>
  <si>
    <t>L26</t>
  </si>
  <si>
    <t>L27</t>
  </si>
  <si>
    <t>L28</t>
  </si>
  <si>
    <t>L29</t>
  </si>
  <si>
    <t>L30</t>
  </si>
  <si>
    <t>L31</t>
  </si>
  <si>
    <t>L32</t>
  </si>
  <si>
    <t>L33</t>
  </si>
  <si>
    <t>L34</t>
  </si>
  <si>
    <t>L35</t>
  </si>
  <si>
    <t>L36</t>
  </si>
  <si>
    <t>L37</t>
  </si>
  <si>
    <t>L38</t>
  </si>
  <si>
    <t>L39</t>
  </si>
  <si>
    <t>L40</t>
  </si>
  <si>
    <t>L41</t>
  </si>
  <si>
    <t>L42</t>
  </si>
  <si>
    <t>L43</t>
  </si>
  <si>
    <t>L44</t>
  </si>
  <si>
    <t>L45</t>
  </si>
  <si>
    <t>L46</t>
  </si>
  <si>
    <t>L47</t>
  </si>
  <si>
    <t>L48</t>
  </si>
  <si>
    <t>L49</t>
  </si>
  <si>
    <t>L50</t>
  </si>
  <si>
    <t>L51</t>
  </si>
  <si>
    <t>L52</t>
  </si>
  <si>
    <t>L53</t>
  </si>
  <si>
    <t>L54</t>
  </si>
  <si>
    <t>L55</t>
  </si>
  <si>
    <t>L56</t>
  </si>
  <si>
    <t>L57</t>
  </si>
  <si>
    <t>L58</t>
  </si>
  <si>
    <t>L59</t>
  </si>
  <si>
    <t>L60</t>
  </si>
  <si>
    <t>L61</t>
  </si>
  <si>
    <t>L62</t>
  </si>
  <si>
    <t>L63</t>
  </si>
  <si>
    <t>L64</t>
  </si>
  <si>
    <t>L65</t>
  </si>
  <si>
    <t>L66</t>
  </si>
  <si>
    <t>L67</t>
  </si>
  <si>
    <t>L68</t>
  </si>
  <si>
    <t>L69</t>
  </si>
  <si>
    <t>L70</t>
  </si>
  <si>
    <t>L71</t>
  </si>
  <si>
    <t>L72</t>
  </si>
  <si>
    <t>L73</t>
  </si>
  <si>
    <t>L74</t>
  </si>
  <si>
    <t>L75</t>
  </si>
  <si>
    <t>L76</t>
  </si>
  <si>
    <t>L77</t>
  </si>
  <si>
    <t>L78</t>
  </si>
  <si>
    <t>L79</t>
  </si>
  <si>
    <t>L80</t>
  </si>
  <si>
    <t>L81</t>
  </si>
  <si>
    <r>
      <t xml:space="preserve">Число календарных дней </t>
    </r>
  </si>
  <si>
    <t>Расчетная база с учетом округления:</t>
  </si>
  <si>
    <t>Пример включения сумм остатков на счетах по учету вкладов (входящих остатков) в расчет средней хронологической за расчетный период приведен в следующей таблице.</t>
  </si>
  <si>
    <t xml:space="preserve">Страховые взносы подлежат уплате банком за период: </t>
  </si>
  <si>
    <t>Банк производит расчет страхового взноса, подлежащего перечислению в фонд обязательного страхования вкладов за :</t>
  </si>
  <si>
    <t>X</t>
  </si>
  <si>
    <t>L</t>
  </si>
  <si>
    <t>Расчетная база без учета округления:</t>
  </si>
  <si>
    <t>Ld =</t>
  </si>
  <si>
    <t>L =</t>
  </si>
  <si>
    <t>&lt;---- желтым фоном отмечены ячейки, в которые можно заносить значения изменяемых параметров</t>
  </si>
  <si>
    <r>
      <t xml:space="preserve">ВВЕДИТЕ ДАТУ ВНЕСЕНИЯ БАНКА В РЕЕСТР  
банков - участников системы страхования вкладов : </t>
    </r>
  </si>
  <si>
    <t>&lt;--- заполняется в формате даты dd.mm.yy 
(Пример: 11.07.05)</t>
  </si>
  <si>
    <t>Подлежащие страхованию остатки на счетах по учету вкладов для включения 
в расчет средней хронологической за расчетный период</t>
  </si>
  <si>
    <t xml:space="preserve">В соответствии с п. 11 ст. 36 Федерального закона «О страховании вкладов физических лиц в банках Российской Федерации» (в ред. Федеральных законов от 22.12.2008 № 270-ФЗ, от 22.12.2014 № 432-ФЗ) уплата страховых взносов производится банком в валюте Российской Федерации не позднее последнего рабочего дня второго месяца квартала, следующего за расчетным периодом.
</t>
  </si>
  <si>
    <t>Параметр</t>
  </si>
  <si>
    <t>Результат</t>
  </si>
  <si>
    <t xml:space="preserve"> &lt;--- зеленым фоном отмечены ячейки, в которые выводятся результаты расчета</t>
  </si>
  <si>
    <t>Расчетная база взносов за расчетный период вычисляется по формуле средней хронологической, указанной в п. 9 Порядка расчета страховых взносов, с учетом положений раздела III указанного Порядка.</t>
  </si>
  <si>
    <t>P=</t>
  </si>
  <si>
    <t>*</t>
  </si>
  <si>
    <t>P</t>
  </si>
  <si>
    <t xml:space="preserve">Ld </t>
  </si>
  <si>
    <t xml:space="preserve">S = </t>
  </si>
  <si>
    <t>Обращаем внимание: значение L подставляется в формулу расчета Ld (расчетной базы) без округления!</t>
  </si>
  <si>
    <t>Сумма страхового взноса в фонд обязательного страхования вкладов за расчетный период:</t>
  </si>
  <si>
    <t>(включительно)</t>
  </si>
  <si>
    <t>ИТОГО:</t>
  </si>
  <si>
    <r>
      <rPr>
        <i/>
        <sz val="12"/>
        <color indexed="8"/>
        <rFont val="Arial"/>
        <family val="2"/>
      </rPr>
      <t>Вариант 1: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б</t>
    </r>
    <r>
      <rPr>
        <b/>
        <sz val="12"/>
        <rFont val="Arial"/>
        <family val="2"/>
      </rPr>
      <t>азовая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 xml:space="preserve">ставка - </t>
    </r>
    <r>
      <rPr>
        <sz val="12"/>
        <color indexed="8"/>
        <rFont val="Arial"/>
        <family val="2"/>
      </rPr>
      <t xml:space="preserve">
для банков, не соответствующих ни одному из критериев уплаты взносов по дополнительной или повышенной дополнительной ставке за расчетный период</t>
    </r>
  </si>
  <si>
    <r>
      <rPr>
        <i/>
        <sz val="12"/>
        <color indexed="8"/>
        <rFont val="Arial"/>
        <family val="2"/>
      </rPr>
      <t xml:space="preserve">Вариант 2: </t>
    </r>
    <r>
      <rPr>
        <b/>
        <sz val="12"/>
        <color indexed="8"/>
        <rFont val="Arial"/>
        <family val="2"/>
      </rPr>
      <t>базовая +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 xml:space="preserve">дополнительная ставка -
</t>
    </r>
    <r>
      <rPr>
        <sz val="12"/>
        <color indexed="8"/>
        <rFont val="Arial"/>
        <family val="2"/>
      </rPr>
      <t>для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банков, соответствующих критериям уплаты взносов по дополнительной ставке за расчетный период</t>
    </r>
  </si>
  <si>
    <r>
      <rPr>
        <i/>
        <sz val="12"/>
        <color indexed="8"/>
        <rFont val="Arial"/>
        <family val="2"/>
      </rPr>
      <t xml:space="preserve">Вариант 3: </t>
    </r>
    <r>
      <rPr>
        <b/>
        <sz val="12"/>
        <color indexed="8"/>
        <rFont val="Arial"/>
        <family val="2"/>
      </rPr>
      <t>базовая +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повышенная дополнительная ставка -</t>
    </r>
    <r>
      <rPr>
        <sz val="12"/>
        <color indexed="8"/>
        <rFont val="Arial"/>
        <family val="2"/>
      </rPr>
      <t xml:space="preserve">  для банков, соответствующих критериям уплаты взносов по повышенной дополнительной ставке за расчетный период</t>
    </r>
  </si>
  <si>
    <r>
      <t xml:space="preserve">ВВЕДИТЕ один из трех вариантов 
полной ставки взносов (1,2,3)---&gt;  </t>
    </r>
    <r>
      <rPr>
        <i/>
        <sz val="12"/>
        <color indexed="10"/>
        <rFont val="Arial"/>
        <family val="2"/>
      </rPr>
      <t xml:space="preserve"> (варианты 2,3 выбираются банком в случае получения Уведомления о ставке взносов, составленное по форме Приложения 2 к Порядку уплаты страховых взносов)</t>
    </r>
  </si>
  <si>
    <r>
      <t>Возможные варианты для выбора полной ставки взносов (P):      
(</t>
    </r>
    <r>
      <rPr>
        <i/>
        <sz val="12"/>
        <rFont val="Arial"/>
        <family val="2"/>
      </rPr>
      <t>Выбор варианта ставки определяется ч. 10 ст. 36 Федерального закона "О страховании вкладов физических лиц в банках Российской Федерации» и п.12 Порядка уплаты страховых взносов)</t>
    </r>
  </si>
  <si>
    <t>Калькулятор для расчета страхового взноса банка 
в фонд обязательного страхования вкладов 
по дифференцированным ставкам за 1 квартал 2017 года</t>
  </si>
  <si>
    <t>1 квартал 2017 г.</t>
  </si>
  <si>
    <t>Дата</t>
  </si>
  <si>
    <t>-</t>
  </si>
  <si>
    <r>
      <t xml:space="preserve">Остатки вкладов </t>
    </r>
    <r>
      <rPr>
        <b/>
        <u val="single"/>
        <sz val="12"/>
        <color indexed="10"/>
        <rFont val="Arial"/>
        <family val="2"/>
      </rPr>
      <t>на конец дня</t>
    </r>
    <r>
      <rPr>
        <b/>
        <sz val="12"/>
        <color indexed="10"/>
        <rFont val="Arial"/>
        <family val="2"/>
      </rPr>
      <t xml:space="preserve"> 
(за дату) 
в соотвествии с НОВОЙ формой отчетности 0409345 действующей с 01.01.2017 г.</t>
    </r>
  </si>
  <si>
    <t>Обозначения
 в ф-ле п.9 Порядка расчета взносов</t>
  </si>
  <si>
    <t xml:space="preserve">Данные НОВОЙ отчетности 0409345 за март 2017 года </t>
  </si>
  <si>
    <t xml:space="preserve">Данные НОВОЙ отчетности 0409345 за февраль 2017 года </t>
  </si>
  <si>
    <t xml:space="preserve"> Данные НОВОЙ отчетности 0409345 за январь 2017 года </t>
  </si>
  <si>
    <t>Исходящие остатки вкладов за 31.12.2016</t>
  </si>
  <si>
    <r>
      <t xml:space="preserve">Примечание к графе 4   </t>
    </r>
    <r>
      <rPr>
        <i/>
        <sz val="12"/>
        <color indexed="10"/>
        <rFont val="Arial"/>
        <family val="2"/>
      </rPr>
      <t xml:space="preserve">       </t>
    </r>
  </si>
  <si>
    <r>
      <t xml:space="preserve">Остатки вкладов </t>
    </r>
    <r>
      <rPr>
        <b/>
        <u val="single"/>
        <sz val="12"/>
        <rFont val="Arial"/>
        <family val="2"/>
      </rPr>
      <t xml:space="preserve">на начало дня 
</t>
    </r>
    <r>
      <rPr>
        <b/>
        <sz val="12"/>
        <rFont val="Arial"/>
        <family val="2"/>
      </rPr>
      <t xml:space="preserve">(на дату), 
если бы продолжала действовать СТАРАЯ форма отчетности 0409345 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</si>
</sst>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_р_._-;_-@_-"/>
    <numFmt numFmtId="173" formatCode="_-* #,##0.00_р_._-;\-* #,##0.00_р_._-;_-* &quot;-&quot;_р_._-;_-@_-"/>
    <numFmt numFmtId="174" formatCode="_-* #,##0.000_р_._-;\-* #,##0.000_р_._-;_-* &quot;-&quot;_р_._-;_-@_-"/>
    <numFmt numFmtId="175" formatCode="_-* #,##0.000_р_._-;\-* #,##0.000_р_._-;_-* &quot;-&quot;???_р_._-;_-@_-"/>
    <numFmt numFmtId="176" formatCode="_-* #,##0.0000_р_._-;\-* #,##0.0000_р_._-;_-* &quot;-&quot;_р_._-;_-@_-"/>
    <numFmt numFmtId="177" formatCode="_-* #,##0.00000_р_._-;\-* #,##0.00000_р_._-;_-* &quot;-&quot;_р_._-;_-@_-"/>
    <numFmt numFmtId="178" formatCode="#,##0_ ;\-#,##0\ "/>
    <numFmt numFmtId="179" formatCode="#,##0;[Red]#,##0"/>
    <numFmt numFmtId="180" formatCode="0.00000"/>
    <numFmt numFmtId="181" formatCode="0.0"/>
    <numFmt numFmtId="182" formatCode="_-* #,##0.000000_р_._-;\-* #,##0.000000_р_._-;_-* &quot;-&quot;_р_._-;_-@_-"/>
    <numFmt numFmtId="183" formatCode="_-* #,##0.0000000_р_._-;\-* #,##0.0000000_р_._-;_-* &quot;-&quot;_р_._-;_-@_-"/>
    <numFmt numFmtId="184" formatCode="0.0000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mmm/yyyy"/>
    <numFmt numFmtId="190" formatCode="_-* #,##0.0_р_._-;\-* #,##0.0_р_._-;_-* &quot;-&quot;??_р_._-;_-@_-"/>
    <numFmt numFmtId="191" formatCode="_-* #,##0_р_._-;\-* #,##0_р_._-;_-* &quot;-&quot;??_р_._-;_-@_-"/>
    <numFmt numFmtId="192" formatCode="#,##0.0"/>
    <numFmt numFmtId="193" formatCode="_-* #,##0.000_р_._-;\-* #,##0.000_р_._-;_-* &quot;-&quot;??_р_._-;_-@_-"/>
    <numFmt numFmtId="194" formatCode="_-* #,##0.0000_р_._-;\-* #,##0.0000_р_._-;_-* &quot;-&quot;??_р_._-;_-@_-"/>
    <numFmt numFmtId="195" formatCode="_-* #,##0.00000_р_._-;\-* #,##0.00000_р_._-;_-* &quot;-&quot;??_р_._-;_-@_-"/>
    <numFmt numFmtId="196" formatCode="_-* #,##0.00000_р_._-;\-* #,##0.00000_р_._-;_-* &quot;-&quot;?????_р_._-;_-@_-"/>
    <numFmt numFmtId="197" formatCode="#,##0.000"/>
    <numFmt numFmtId="198" formatCode="#,##0.0000"/>
    <numFmt numFmtId="199" formatCode="#,##0.00000"/>
    <numFmt numFmtId="200" formatCode="#,##0.000000"/>
    <numFmt numFmtId="201" formatCode="#,##0.0000000"/>
    <numFmt numFmtId="202" formatCode="#,##0.00000000"/>
    <numFmt numFmtId="203" formatCode="_-* #,##0.000000_р_._-;\-* #,##0.000000_р_._-;_-* &quot;-&quot;??_р_._-;_-@_-"/>
    <numFmt numFmtId="204" formatCode="_-* #,##0.0000_р_._-;\-* #,##0.0000_р_._-;_-* &quot;-&quot;?????_р_._-;_-@_-"/>
    <numFmt numFmtId="205" formatCode="_-* #,##0.000_р_._-;\-* #,##0.000_р_._-;_-* &quot;-&quot;?????_р_._-;_-@_-"/>
    <numFmt numFmtId="206" formatCode="_-* #,##0.00_р_._-;\-* #,##0.00_р_._-;_-* &quot;-&quot;?????_р_._-;_-@_-"/>
    <numFmt numFmtId="207" formatCode="_-* #,##0.0_р_._-;\-* #,##0.0_р_._-;_-* &quot;-&quot;?????_р_._-;_-@_-"/>
    <numFmt numFmtId="208" formatCode="_-* #,##0_р_._-;\-* #,##0_р_._-;_-* &quot;-&quot;?????_р_._-;_-@_-"/>
    <numFmt numFmtId="209" formatCode="#,##0.00&quot;р.&quot;"/>
    <numFmt numFmtId="210" formatCode="#,##0.0&quot;р.&quot;"/>
    <numFmt numFmtId="211" formatCode="#,##0&quot;р.&quot;"/>
    <numFmt numFmtId="212" formatCode="_-* #,##0.0000000_р_._-;\-* #,##0.0000000_р_._-;_-* &quot;-&quot;??_р_._-;_-@_-"/>
    <numFmt numFmtId="213" formatCode="##"/>
    <numFmt numFmtId="214" formatCode="00"/>
    <numFmt numFmtId="215" formatCode="d/m"/>
    <numFmt numFmtId="216" formatCode="mmmm"/>
    <numFmt numFmtId="217" formatCode="0.0%"/>
    <numFmt numFmtId="218" formatCode="[$-FC19]d\ mmmm\ yyyy\ &quot;г.&quot;"/>
    <numFmt numFmtId="219" formatCode="dd/mm/yy\ h:mm;@"/>
  </numFmts>
  <fonts count="50">
    <font>
      <sz val="10"/>
      <name val="Arial Cyr"/>
      <family val="0"/>
    </font>
    <font>
      <b/>
      <sz val="14"/>
      <color indexed="10"/>
      <name val="Times New Roman"/>
      <family val="1"/>
    </font>
    <font>
      <u val="single"/>
      <sz val="10"/>
      <color indexed="12"/>
      <name val="Arial Cyr"/>
      <family val="0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10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i/>
      <sz val="12"/>
      <color indexed="8"/>
      <name val="Arial"/>
      <family val="2"/>
    </font>
    <font>
      <b/>
      <sz val="14"/>
      <name val="Arial Cyr"/>
      <family val="0"/>
    </font>
    <font>
      <sz val="18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i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i/>
      <sz val="12"/>
      <color indexed="8"/>
      <name val="Arial"/>
      <family val="2"/>
    </font>
    <font>
      <b/>
      <u val="single"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Arial"/>
      <family val="2"/>
    </font>
    <font>
      <i/>
      <sz val="14"/>
      <color indexed="10"/>
      <name val="Arial"/>
      <family val="2"/>
    </font>
    <font>
      <sz val="14"/>
      <color indexed="10"/>
      <name val="Arial Cyr"/>
      <family val="0"/>
    </font>
    <font>
      <i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sz val="10"/>
      <color indexed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6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14" fontId="6" fillId="4" borderId="1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14" fontId="11" fillId="0" borderId="11" xfId="0" applyNumberFormat="1" applyFont="1" applyBorder="1" applyAlignment="1">
      <alignment horizontal="center" vertical="center" wrapText="1"/>
    </xf>
    <xf numFmtId="4" fontId="10" fillId="0" borderId="10" xfId="59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3" fontId="10" fillId="0" borderId="10" xfId="59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1" fontId="12" fillId="4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right" vertical="center"/>
    </xf>
    <xf numFmtId="3" fontId="10" fillId="4" borderId="1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0" fillId="0" borderId="0" xfId="0" applyFont="1" applyAlignment="1">
      <alignment horizontal="right" vertical="center"/>
    </xf>
    <xf numFmtId="183" fontId="5" fillId="0" borderId="0" xfId="0" applyNumberFormat="1" applyFont="1" applyAlignment="1">
      <alignment/>
    </xf>
    <xf numFmtId="191" fontId="7" fillId="0" borderId="0" xfId="59" applyNumberFormat="1" applyFont="1" applyAlignment="1">
      <alignment vertical="center"/>
    </xf>
    <xf numFmtId="214" fontId="7" fillId="4" borderId="10" xfId="59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14" fontId="4" fillId="22" borderId="10" xfId="42" applyNumberFormat="1" applyFont="1" applyFill="1" applyBorder="1" applyAlignment="1" applyProtection="1">
      <alignment horizontal="center" vertical="center" wrapText="1"/>
      <protection/>
    </xf>
    <xf numFmtId="4" fontId="10" fillId="4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216" fontId="3" fillId="22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4" fontId="11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0" fontId="10" fillId="4" borderId="10" xfId="56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justify" vertical="center" wrapText="1"/>
    </xf>
    <xf numFmtId="10" fontId="6" fillId="4" borderId="10" xfId="0" applyNumberFormat="1" applyFont="1" applyFill="1" applyBorder="1" applyAlignment="1">
      <alignment horizontal="center" vertical="center" wrapText="1"/>
    </xf>
    <xf numFmtId="1" fontId="4" fillId="22" borderId="10" xfId="0" applyNumberFormat="1" applyFont="1" applyFill="1" applyBorder="1" applyAlignment="1">
      <alignment horizontal="center" vertical="center" wrapText="1"/>
    </xf>
    <xf numFmtId="14" fontId="6" fillId="24" borderId="10" xfId="0" applyNumberFormat="1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/>
    </xf>
    <xf numFmtId="10" fontId="6" fillId="24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3" fontId="7" fillId="4" borderId="10" xfId="59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191" fontId="7" fillId="0" borderId="0" xfId="59" applyNumberFormat="1" applyFont="1" applyAlignment="1">
      <alignment horizontal="left" vertical="center"/>
    </xf>
    <xf numFmtId="0" fontId="6" fillId="0" borderId="0" xfId="0" applyFont="1" applyAlignment="1" quotePrefix="1">
      <alignment horizontal="center" vertical="center" wrapText="1"/>
    </xf>
    <xf numFmtId="0" fontId="6" fillId="0" borderId="0" xfId="0" applyFont="1" applyAlignment="1" quotePrefix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14" fontId="11" fillId="0" borderId="13" xfId="0" applyNumberFormat="1" applyFont="1" applyBorder="1" applyAlignment="1">
      <alignment horizontal="center" vertical="center" wrapText="1"/>
    </xf>
    <xf numFmtId="3" fontId="13" fillId="22" borderId="14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14" fontId="11" fillId="0" borderId="16" xfId="0" applyNumberFormat="1" applyFont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3" fontId="13" fillId="22" borderId="16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4" fontId="11" fillId="0" borderId="19" xfId="0" applyNumberFormat="1" applyFont="1" applyBorder="1" applyAlignment="1">
      <alignment horizontal="center" vertical="center" wrapText="1"/>
    </xf>
    <xf numFmtId="3" fontId="5" fillId="0" borderId="20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 quotePrefix="1">
      <alignment horizontal="center" vertical="center" wrapText="1"/>
    </xf>
    <xf numFmtId="3" fontId="5" fillId="0" borderId="14" xfId="0" applyNumberFormat="1" applyFont="1" applyFill="1" applyBorder="1" applyAlignment="1" quotePrefix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3" fontId="13" fillId="22" borderId="11" xfId="0" applyNumberFormat="1" applyFont="1" applyFill="1" applyBorder="1" applyAlignment="1" quotePrefix="1">
      <alignment horizontal="center" vertical="center" wrapText="1"/>
    </xf>
    <xf numFmtId="0" fontId="11" fillId="24" borderId="0" xfId="0" applyFont="1" applyFill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/>
    </xf>
    <xf numFmtId="4" fontId="11" fillId="4" borderId="10" xfId="59" applyNumberFormat="1" applyFont="1" applyFill="1" applyBorder="1" applyAlignment="1">
      <alignment horizontal="center" vertical="center" wrapText="1"/>
    </xf>
    <xf numFmtId="4" fontId="11" fillId="4" borderId="23" xfId="59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24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6" fillId="0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24" borderId="23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5" fillId="0" borderId="2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6" xfId="0" applyFont="1" applyBorder="1" applyAlignment="1" quotePrefix="1">
      <alignment horizontal="center" vertical="center" wrapText="1"/>
    </xf>
    <xf numFmtId="0" fontId="6" fillId="0" borderId="21" xfId="0" applyFont="1" applyBorder="1" applyAlignment="1" quotePrefix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4" fontId="11" fillId="4" borderId="16" xfId="59" applyNumberFormat="1" applyFont="1" applyFill="1" applyBorder="1" applyAlignment="1">
      <alignment horizontal="center" vertical="center" wrapText="1"/>
    </xf>
    <xf numFmtId="4" fontId="11" fillId="4" borderId="27" xfId="59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11" fillId="4" borderId="20" xfId="59" applyNumberFormat="1" applyFont="1" applyFill="1" applyBorder="1" applyAlignment="1">
      <alignment horizontal="center" vertical="center" wrapText="1"/>
    </xf>
    <xf numFmtId="4" fontId="11" fillId="4" borderId="28" xfId="59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" fontId="11" fillId="4" borderId="11" xfId="59" applyNumberFormat="1" applyFont="1" applyFill="1" applyBorder="1" applyAlignment="1">
      <alignment horizontal="center" vertical="center" wrapText="1"/>
    </xf>
    <xf numFmtId="4" fontId="11" fillId="4" borderId="29" xfId="59" applyNumberFormat="1" applyFont="1" applyFill="1" applyBorder="1" applyAlignment="1">
      <alignment horizontal="center" vertical="center" wrapText="1"/>
    </xf>
    <xf numFmtId="0" fontId="45" fillId="0" borderId="21" xfId="0" applyFont="1" applyBorder="1" applyAlignment="1">
      <alignment horizontal="left" vertical="center" wrapText="1"/>
    </xf>
    <xf numFmtId="0" fontId="46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justify" vertical="center" wrapText="1"/>
    </xf>
    <xf numFmtId="214" fontId="20" fillId="4" borderId="23" xfId="59" applyNumberFormat="1" applyFont="1" applyFill="1" applyBorder="1" applyAlignment="1">
      <alignment horizontal="center" vertical="center"/>
    </xf>
    <xf numFmtId="214" fontId="20" fillId="4" borderId="24" xfId="59" applyNumberFormat="1" applyFont="1" applyFill="1" applyBorder="1" applyAlignment="1">
      <alignment horizontal="center" vertical="center"/>
    </xf>
    <xf numFmtId="4" fontId="6" fillId="4" borderId="10" xfId="59" applyNumberFormat="1" applyFont="1" applyFill="1" applyBorder="1" applyAlignment="1">
      <alignment horizontal="center" vertical="center" wrapText="1"/>
    </xf>
    <xf numFmtId="4" fontId="6" fillId="4" borderId="23" xfId="59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2" fillId="0" borderId="26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47" fillId="0" borderId="29" xfId="0" applyFont="1" applyBorder="1" applyAlignment="1">
      <alignment horizontal="center" vertical="center" wrapText="1"/>
    </xf>
    <xf numFmtId="0" fontId="0" fillId="0" borderId="31" xfId="0" applyBorder="1" applyAlignment="1">
      <alignment wrapText="1"/>
    </xf>
    <xf numFmtId="0" fontId="48" fillId="0" borderId="23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22" fillId="0" borderId="23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22" fillId="0" borderId="22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22" fillId="0" borderId="29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11" fillId="0" borderId="32" xfId="0" applyFont="1" applyBorder="1" applyAlignment="1">
      <alignment horizontal="justify" vertical="center" wrapText="1"/>
    </xf>
    <xf numFmtId="0" fontId="0" fillId="0" borderId="32" xfId="0" applyBorder="1" applyAlignment="1">
      <alignment/>
    </xf>
    <xf numFmtId="0" fontId="11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vertical="center" wrapText="1"/>
    </xf>
    <xf numFmtId="0" fontId="5" fillId="0" borderId="21" xfId="0" applyFont="1" applyBorder="1" applyAlignment="1">
      <alignment/>
    </xf>
    <xf numFmtId="0" fontId="19" fillId="0" borderId="0" xfId="0" applyFont="1" applyBorder="1" applyAlignment="1">
      <alignment horizontal="left" vertical="center"/>
    </xf>
    <xf numFmtId="0" fontId="5" fillId="0" borderId="32" xfId="0" applyFont="1" applyBorder="1" applyAlignment="1">
      <alignment/>
    </xf>
    <xf numFmtId="0" fontId="22" fillId="0" borderId="26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 quotePrefix="1">
      <alignment horizontal="center" vertical="center" wrapText="1"/>
    </xf>
    <xf numFmtId="3" fontId="10" fillId="0" borderId="23" xfId="59" applyNumberFormat="1" applyFont="1" applyFill="1" applyBorder="1" applyAlignment="1">
      <alignment horizontal="center" vertical="center" wrapText="1"/>
    </xf>
    <xf numFmtId="2" fontId="21" fillId="0" borderId="0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8" fillId="0" borderId="0" xfId="0" applyFont="1" applyAlignment="1">
      <alignment horizontal="justify" vertical="center" wrapText="1"/>
    </xf>
    <xf numFmtId="0" fontId="14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justify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111</xdr:row>
      <xdr:rowOff>0</xdr:rowOff>
    </xdr:from>
    <xdr:to>
      <xdr:col>7</xdr:col>
      <xdr:colOff>171450</xdr:colOff>
      <xdr:row>111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34547175"/>
          <a:ext cx="10306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2</xdr:col>
      <xdr:colOff>1371600</xdr:colOff>
      <xdr:row>18</xdr:row>
      <xdr:rowOff>504825</xdr:rowOff>
    </xdr:from>
    <xdr:to>
      <xdr:col>3</xdr:col>
      <xdr:colOff>371475</xdr:colOff>
      <xdr:row>19</xdr:row>
      <xdr:rowOff>171450</xdr:rowOff>
    </xdr:to>
    <xdr:sp>
      <xdr:nvSpPr>
        <xdr:cNvPr id="2" name="Прямая со стрелкой 2"/>
        <xdr:cNvSpPr>
          <a:spLocks/>
        </xdr:cNvSpPr>
      </xdr:nvSpPr>
      <xdr:spPr>
        <a:xfrm flipH="1">
          <a:off x="5029200" y="14878050"/>
          <a:ext cx="723900" cy="314325"/>
        </a:xfrm>
        <a:prstGeom prst="straightConnector1">
          <a:avLst/>
        </a:prstGeom>
        <a:noFill/>
        <a:ln w="22225" cmpd="sng">
          <a:solidFill>
            <a:srgbClr val="FF0000"/>
          </a:solidFill>
          <a:headEnd type="oval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1352550</xdr:colOff>
      <xdr:row>108</xdr:row>
      <xdr:rowOff>95250</xdr:rowOff>
    </xdr:from>
    <xdr:to>
      <xdr:col>3</xdr:col>
      <xdr:colOff>381000</xdr:colOff>
      <xdr:row>109</xdr:row>
      <xdr:rowOff>200025</xdr:rowOff>
    </xdr:to>
    <xdr:sp>
      <xdr:nvSpPr>
        <xdr:cNvPr id="3" name="Прямая со стрелкой 4"/>
        <xdr:cNvSpPr>
          <a:spLocks/>
        </xdr:cNvSpPr>
      </xdr:nvSpPr>
      <xdr:spPr>
        <a:xfrm flipH="1">
          <a:off x="5010150" y="33327975"/>
          <a:ext cx="752475" cy="304800"/>
        </a:xfrm>
        <a:prstGeom prst="straightConnector1">
          <a:avLst/>
        </a:prstGeom>
        <a:noFill/>
        <a:ln w="22225" cmpd="sng">
          <a:solidFill>
            <a:srgbClr val="FF0000"/>
          </a:solidFill>
          <a:headEnd type="oval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1400175</xdr:colOff>
      <xdr:row>19</xdr:row>
      <xdr:rowOff>95250</xdr:rowOff>
    </xdr:from>
    <xdr:to>
      <xdr:col>3</xdr:col>
      <xdr:colOff>400050</xdr:colOff>
      <xdr:row>20</xdr:row>
      <xdr:rowOff>95250</xdr:rowOff>
    </xdr:to>
    <xdr:sp>
      <xdr:nvSpPr>
        <xdr:cNvPr id="4" name="Прямая со стрелкой 7"/>
        <xdr:cNvSpPr>
          <a:spLocks/>
        </xdr:cNvSpPr>
      </xdr:nvSpPr>
      <xdr:spPr>
        <a:xfrm flipH="1">
          <a:off x="5057775" y="15116175"/>
          <a:ext cx="723900" cy="304800"/>
        </a:xfrm>
        <a:prstGeom prst="straightConnector1">
          <a:avLst/>
        </a:prstGeom>
        <a:noFill/>
        <a:ln w="22225" cmpd="sng">
          <a:solidFill>
            <a:srgbClr val="FF0000"/>
          </a:solidFill>
          <a:headEnd type="oval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1362075</xdr:colOff>
      <xdr:row>78</xdr:row>
      <xdr:rowOff>219075</xdr:rowOff>
    </xdr:from>
    <xdr:to>
      <xdr:col>3</xdr:col>
      <xdr:colOff>400050</xdr:colOff>
      <xdr:row>79</xdr:row>
      <xdr:rowOff>142875</xdr:rowOff>
    </xdr:to>
    <xdr:sp>
      <xdr:nvSpPr>
        <xdr:cNvPr id="5" name="Прямая со стрелкой 11"/>
        <xdr:cNvSpPr>
          <a:spLocks/>
        </xdr:cNvSpPr>
      </xdr:nvSpPr>
      <xdr:spPr>
        <a:xfrm flipH="1">
          <a:off x="5019675" y="27270075"/>
          <a:ext cx="762000" cy="304800"/>
        </a:xfrm>
        <a:prstGeom prst="straightConnector1">
          <a:avLst/>
        </a:prstGeom>
        <a:noFill/>
        <a:ln w="22225" cmpd="sng">
          <a:solidFill>
            <a:srgbClr val="FF0000"/>
          </a:solidFill>
          <a:headEnd type="oval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1314450</xdr:colOff>
      <xdr:row>50</xdr:row>
      <xdr:rowOff>180975</xdr:rowOff>
    </xdr:from>
    <xdr:to>
      <xdr:col>3</xdr:col>
      <xdr:colOff>352425</xdr:colOff>
      <xdr:row>51</xdr:row>
      <xdr:rowOff>133350</xdr:rowOff>
    </xdr:to>
    <xdr:sp>
      <xdr:nvSpPr>
        <xdr:cNvPr id="6" name="Прямая со стрелкой 12"/>
        <xdr:cNvSpPr>
          <a:spLocks/>
        </xdr:cNvSpPr>
      </xdr:nvSpPr>
      <xdr:spPr>
        <a:xfrm flipH="1">
          <a:off x="4972050" y="21497925"/>
          <a:ext cx="762000" cy="285750"/>
        </a:xfrm>
        <a:prstGeom prst="straightConnector1">
          <a:avLst/>
        </a:prstGeom>
        <a:noFill/>
        <a:ln w="22225" cmpd="sng">
          <a:solidFill>
            <a:srgbClr val="FF0000"/>
          </a:solidFill>
          <a:headEnd type="oval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2"/>
  <sheetViews>
    <sheetView showGridLines="0" tabSelected="1" zoomScale="68" zoomScaleNormal="68" workbookViewId="0" topLeftCell="A1">
      <selection activeCell="E20" sqref="E20:H20"/>
    </sheetView>
  </sheetViews>
  <sheetFormatPr defaultColWidth="9.00390625" defaultRowHeight="12.75"/>
  <cols>
    <col min="1" max="1" width="19.875" style="7" customWidth="1"/>
    <col min="2" max="2" width="28.125" style="1" customWidth="1"/>
    <col min="3" max="3" width="22.625" style="1" customWidth="1"/>
    <col min="4" max="4" width="22.875" style="1" customWidth="1"/>
    <col min="5" max="5" width="18.375" style="1" customWidth="1"/>
    <col min="6" max="6" width="23.375" style="7" customWidth="1"/>
    <col min="7" max="7" width="2.125" style="1" hidden="1" customWidth="1"/>
    <col min="8" max="8" width="2.25390625" style="1" hidden="1" customWidth="1"/>
    <col min="9" max="9" width="18.00390625" style="1" customWidth="1"/>
    <col min="10" max="10" width="20.125" style="1" customWidth="1"/>
    <col min="11" max="13" width="9.125" style="1" customWidth="1"/>
    <col min="14" max="14" width="18.125" style="1" customWidth="1"/>
    <col min="15" max="16384" width="9.125" style="1" customWidth="1"/>
  </cols>
  <sheetData>
    <row r="1" spans="1:10" ht="88.5" customHeight="1">
      <c r="A1" s="155" t="s">
        <v>133</v>
      </c>
      <c r="B1" s="156"/>
      <c r="C1" s="156"/>
      <c r="D1" s="156"/>
      <c r="E1" s="156"/>
      <c r="F1" s="156"/>
      <c r="G1" s="156"/>
      <c r="H1" s="156"/>
      <c r="I1" s="90"/>
      <c r="J1" s="90"/>
    </row>
    <row r="2" spans="1:10" s="31" customFormat="1" ht="48" customHeight="1">
      <c r="A2" s="30" t="s">
        <v>115</v>
      </c>
      <c r="B2" s="84" t="s">
        <v>110</v>
      </c>
      <c r="C2" s="77"/>
      <c r="D2" s="78"/>
      <c r="E2" s="78"/>
      <c r="F2" s="78"/>
      <c r="G2" s="78"/>
      <c r="H2" s="78"/>
      <c r="I2" s="89"/>
      <c r="J2" s="90"/>
    </row>
    <row r="3" spans="1:10" s="31" customFormat="1" ht="48.75" customHeight="1">
      <c r="A3" s="39" t="s">
        <v>116</v>
      </c>
      <c r="B3" s="95" t="s">
        <v>117</v>
      </c>
      <c r="C3" s="96"/>
      <c r="D3" s="97"/>
      <c r="E3" s="97"/>
      <c r="F3" s="97"/>
      <c r="G3" s="97"/>
      <c r="H3" s="97"/>
      <c r="I3" s="89"/>
      <c r="J3" s="90"/>
    </row>
    <row r="4" spans="1:10" s="2" customFormat="1" ht="48" customHeight="1">
      <c r="A4" s="76" t="s">
        <v>111</v>
      </c>
      <c r="B4" s="76"/>
      <c r="C4" s="76"/>
      <c r="D4" s="76"/>
      <c r="E4" s="98"/>
      <c r="F4" s="27">
        <v>38544</v>
      </c>
      <c r="G4" s="79" t="s">
        <v>112</v>
      </c>
      <c r="H4" s="80"/>
      <c r="I4" s="79"/>
      <c r="J4" s="80"/>
    </row>
    <row r="5" spans="1:10" ht="42" customHeight="1">
      <c r="A5" s="99" t="s">
        <v>104</v>
      </c>
      <c r="B5" s="99"/>
      <c r="C5" s="99"/>
      <c r="D5" s="99"/>
      <c r="E5" s="100"/>
      <c r="F5" s="38" t="s">
        <v>134</v>
      </c>
      <c r="G5" s="2"/>
      <c r="H5" s="2"/>
      <c r="I5" s="126"/>
      <c r="J5" s="127"/>
    </row>
    <row r="6" spans="1:10" ht="35.25" customHeight="1">
      <c r="A6" s="99" t="s">
        <v>103</v>
      </c>
      <c r="B6" s="99"/>
      <c r="C6" s="99"/>
      <c r="D6" s="99"/>
      <c r="E6" s="4" t="s">
        <v>13</v>
      </c>
      <c r="F6" s="3">
        <f>IF(F4&gt;B110,"не платит",IF(F4&lt;B20,B20,F4))</f>
        <v>42736</v>
      </c>
      <c r="G6" s="4" t="s">
        <v>12</v>
      </c>
      <c r="H6" s="3">
        <f>IF(F4&lt;B110,B110-1,"не платит")</f>
        <v>42825</v>
      </c>
      <c r="I6" s="4" t="s">
        <v>12</v>
      </c>
      <c r="J6" s="3">
        <f>IF(H4&lt;B110,B110-1,"не платит")</f>
        <v>42825</v>
      </c>
    </row>
    <row r="7" spans="1:10" ht="53.25" customHeight="1">
      <c r="A7" s="81" t="s">
        <v>132</v>
      </c>
      <c r="B7" s="81"/>
      <c r="C7" s="81"/>
      <c r="D7" s="81"/>
      <c r="E7" s="81"/>
      <c r="F7" s="81"/>
      <c r="G7" s="81"/>
      <c r="H7" s="81"/>
      <c r="I7" s="120"/>
      <c r="J7" s="90"/>
    </row>
    <row r="8" spans="1:10" s="6" customFormat="1" ht="69" customHeight="1">
      <c r="A8" s="75" t="s">
        <v>128</v>
      </c>
      <c r="B8" s="75"/>
      <c r="C8" s="75"/>
      <c r="D8" s="75"/>
      <c r="E8" s="33">
        <v>1</v>
      </c>
      <c r="F8" s="40">
        <v>0.0012</v>
      </c>
      <c r="G8" s="76"/>
      <c r="H8" s="85"/>
      <c r="I8" s="161"/>
      <c r="J8" s="90"/>
    </row>
    <row r="9" spans="1:10" s="6" customFormat="1" ht="55.5" customHeight="1">
      <c r="A9" s="75" t="s">
        <v>129</v>
      </c>
      <c r="B9" s="88"/>
      <c r="C9" s="88"/>
      <c r="D9" s="88"/>
      <c r="E9" s="33">
        <v>2</v>
      </c>
      <c r="F9" s="40">
        <v>0.0018</v>
      </c>
      <c r="G9" s="76"/>
      <c r="H9" s="85"/>
      <c r="I9" s="161"/>
      <c r="J9" s="90"/>
    </row>
    <row r="10" spans="1:10" s="6" customFormat="1" ht="69.75" customHeight="1">
      <c r="A10" s="75" t="s">
        <v>130</v>
      </c>
      <c r="B10" s="88"/>
      <c r="C10" s="88"/>
      <c r="D10" s="88"/>
      <c r="E10" s="33">
        <v>3</v>
      </c>
      <c r="F10" s="40">
        <v>0.006</v>
      </c>
      <c r="G10" s="76"/>
      <c r="H10" s="85"/>
      <c r="I10" s="161"/>
      <c r="J10" s="90"/>
    </row>
    <row r="11" spans="1:10" s="6" customFormat="1" ht="105.75" customHeight="1">
      <c r="A11" s="92" t="s">
        <v>131</v>
      </c>
      <c r="B11" s="93"/>
      <c r="C11" s="94"/>
      <c r="D11" s="37">
        <v>1</v>
      </c>
      <c r="E11" s="50" t="s">
        <v>119</v>
      </c>
      <c r="F11" s="36">
        <f>IF(D11=1,F8,IF(D11=2,F9,IF(D11=3,F10,"Неправильно набран номер")))</f>
        <v>0.0012</v>
      </c>
      <c r="G11" s="76"/>
      <c r="H11" s="91"/>
      <c r="I11" s="161"/>
      <c r="J11" s="90"/>
    </row>
    <row r="12" spans="1:9" s="6" customFormat="1" ht="12.75" customHeight="1">
      <c r="A12" s="86"/>
      <c r="B12" s="87"/>
      <c r="C12" s="87"/>
      <c r="D12" s="87"/>
      <c r="E12" s="1"/>
      <c r="F12" s="1"/>
      <c r="G12" s="76"/>
      <c r="H12" s="91"/>
      <c r="I12" s="5"/>
    </row>
    <row r="13" spans="1:10" ht="48.75" customHeight="1">
      <c r="A13" s="143" t="s">
        <v>118</v>
      </c>
      <c r="B13" s="143"/>
      <c r="C13" s="143"/>
      <c r="D13" s="143"/>
      <c r="E13" s="144"/>
      <c r="F13" s="144"/>
      <c r="G13" s="144"/>
      <c r="H13" s="144"/>
      <c r="I13" s="145"/>
      <c r="J13" s="90"/>
    </row>
    <row r="14" spans="1:10" ht="48.75" customHeight="1">
      <c r="A14" s="146" t="s">
        <v>102</v>
      </c>
      <c r="B14" s="146"/>
      <c r="C14" s="146"/>
      <c r="D14" s="146"/>
      <c r="E14" s="146"/>
      <c r="F14" s="146"/>
      <c r="G14" s="146"/>
      <c r="H14" s="146"/>
      <c r="I14" s="90"/>
      <c r="J14" s="90"/>
    </row>
    <row r="15" spans="1:10" ht="37.5" customHeight="1">
      <c r="A15" s="49"/>
      <c r="B15" s="49"/>
      <c r="C15" s="49"/>
      <c r="D15" s="49"/>
      <c r="E15" s="49"/>
      <c r="F15" s="49"/>
      <c r="G15" s="49"/>
      <c r="H15" s="49"/>
      <c r="I15" s="141" t="s">
        <v>0</v>
      </c>
      <c r="J15" s="142"/>
    </row>
    <row r="16" spans="1:10" ht="64.5" customHeight="1">
      <c r="A16" s="110" t="s">
        <v>113</v>
      </c>
      <c r="B16" s="110"/>
      <c r="C16" s="110"/>
      <c r="D16" s="110"/>
      <c r="E16" s="110"/>
      <c r="F16" s="110"/>
      <c r="G16" s="110"/>
      <c r="H16" s="110"/>
      <c r="I16" s="128" t="s">
        <v>143</v>
      </c>
      <c r="J16" s="129"/>
    </row>
    <row r="17" spans="1:10" ht="227.25" customHeight="1">
      <c r="A17" s="8" t="s">
        <v>138</v>
      </c>
      <c r="B17" s="8" t="s">
        <v>135</v>
      </c>
      <c r="C17" s="56" t="s">
        <v>144</v>
      </c>
      <c r="D17" s="51" t="s">
        <v>137</v>
      </c>
      <c r="E17" s="101" t="s">
        <v>10</v>
      </c>
      <c r="F17" s="102"/>
      <c r="G17" s="102"/>
      <c r="H17" s="103"/>
      <c r="I17" s="130"/>
      <c r="J17" s="131"/>
    </row>
    <row r="18" spans="1:10" ht="28.5" customHeight="1">
      <c r="A18" s="52">
        <v>1</v>
      </c>
      <c r="B18" s="53">
        <v>2</v>
      </c>
      <c r="C18" s="57">
        <v>3</v>
      </c>
      <c r="D18" s="54">
        <v>4</v>
      </c>
      <c r="E18" s="106">
        <v>5</v>
      </c>
      <c r="F18" s="107"/>
      <c r="G18" s="55"/>
      <c r="H18" s="55"/>
      <c r="I18" s="132">
        <v>6</v>
      </c>
      <c r="J18" s="133"/>
    </row>
    <row r="19" spans="1:10" ht="51" customHeight="1" thickBot="1">
      <c r="A19" s="71" t="s">
        <v>136</v>
      </c>
      <c r="B19" s="59">
        <v>42735</v>
      </c>
      <c r="C19" s="72" t="s">
        <v>136</v>
      </c>
      <c r="D19" s="60">
        <v>100000</v>
      </c>
      <c r="E19" s="104" t="s">
        <v>136</v>
      </c>
      <c r="F19" s="105"/>
      <c r="G19" s="73"/>
      <c r="H19" s="73"/>
      <c r="I19" s="134" t="s">
        <v>142</v>
      </c>
      <c r="J19" s="133"/>
    </row>
    <row r="20" spans="1:10" ht="24" customHeight="1" thickBot="1">
      <c r="A20" s="63" t="s">
        <v>14</v>
      </c>
      <c r="B20" s="64">
        <v>42736</v>
      </c>
      <c r="C20" s="65">
        <f>D19</f>
        <v>100000</v>
      </c>
      <c r="D20" s="66">
        <v>100001</v>
      </c>
      <c r="E20" s="108">
        <f>IF(B20&lt;F$6,0,IF(B20=F$6,ROUND(C20,0)/2,IF(B20=H$6+1,ROUND(C20,0)/2,ROUND(C20,0))))</f>
        <v>50000</v>
      </c>
      <c r="F20" s="108"/>
      <c r="G20" s="108"/>
      <c r="H20" s="109"/>
      <c r="I20" s="135" t="s">
        <v>141</v>
      </c>
      <c r="J20" s="136"/>
    </row>
    <row r="21" spans="1:10" ht="15" customHeight="1" thickBot="1">
      <c r="A21" s="67" t="s">
        <v>20</v>
      </c>
      <c r="B21" s="9">
        <f>B20+1</f>
        <v>42737</v>
      </c>
      <c r="C21" s="58">
        <f aca="true" t="shared" si="0" ref="C21:C84">D20</f>
        <v>100001</v>
      </c>
      <c r="D21" s="66">
        <v>100002</v>
      </c>
      <c r="E21" s="82">
        <f>IF(B21&lt;F$6,0,IF(B21=F$6,ROUND(C21,0)/2,IF(B21=H$6+1,ROUND(C21,0)/2,ROUND(C21,0))))</f>
        <v>100001</v>
      </c>
      <c r="F21" s="82"/>
      <c r="G21" s="82"/>
      <c r="H21" s="83"/>
      <c r="I21" s="137"/>
      <c r="J21" s="138"/>
    </row>
    <row r="22" spans="1:10" ht="15.75" thickBot="1">
      <c r="A22" s="67" t="s">
        <v>21</v>
      </c>
      <c r="B22" s="9">
        <f aca="true" t="shared" si="1" ref="B22:B85">B21+1</f>
        <v>42738</v>
      </c>
      <c r="C22" s="58">
        <f t="shared" si="0"/>
        <v>100002</v>
      </c>
      <c r="D22" s="66">
        <v>100003</v>
      </c>
      <c r="E22" s="82">
        <f aca="true" t="shared" si="2" ref="E22:E85">IF(B22&lt;F$6,0,IF(B22=F$6,ROUND(C22,0)/2,IF(B22=H$6+1,ROUND(C22,0)/2,ROUND(C22,0))))</f>
        <v>100002</v>
      </c>
      <c r="F22" s="82"/>
      <c r="G22" s="82"/>
      <c r="H22" s="83"/>
      <c r="I22" s="137"/>
      <c r="J22" s="138"/>
    </row>
    <row r="23" spans="1:10" ht="15.75" thickBot="1">
      <c r="A23" s="67" t="s">
        <v>22</v>
      </c>
      <c r="B23" s="9">
        <f t="shared" si="1"/>
        <v>42739</v>
      </c>
      <c r="C23" s="58">
        <f t="shared" si="0"/>
        <v>100003</v>
      </c>
      <c r="D23" s="66">
        <v>100004</v>
      </c>
      <c r="E23" s="82">
        <f t="shared" si="2"/>
        <v>100003</v>
      </c>
      <c r="F23" s="82"/>
      <c r="G23" s="82"/>
      <c r="H23" s="83"/>
      <c r="I23" s="137"/>
      <c r="J23" s="138"/>
    </row>
    <row r="24" spans="1:10" ht="15.75" thickBot="1">
      <c r="A24" s="67" t="s">
        <v>23</v>
      </c>
      <c r="B24" s="9">
        <f t="shared" si="1"/>
        <v>42740</v>
      </c>
      <c r="C24" s="58">
        <f t="shared" si="0"/>
        <v>100004</v>
      </c>
      <c r="D24" s="66">
        <v>100005</v>
      </c>
      <c r="E24" s="82">
        <f t="shared" si="2"/>
        <v>100004</v>
      </c>
      <c r="F24" s="82"/>
      <c r="G24" s="82"/>
      <c r="H24" s="83"/>
      <c r="I24" s="137"/>
      <c r="J24" s="138"/>
    </row>
    <row r="25" spans="1:10" ht="15.75" thickBot="1">
      <c r="A25" s="67" t="s">
        <v>24</v>
      </c>
      <c r="B25" s="9">
        <f t="shared" si="1"/>
        <v>42741</v>
      </c>
      <c r="C25" s="58">
        <f t="shared" si="0"/>
        <v>100005</v>
      </c>
      <c r="D25" s="66">
        <v>100006</v>
      </c>
      <c r="E25" s="82">
        <f t="shared" si="2"/>
        <v>100005</v>
      </c>
      <c r="F25" s="82"/>
      <c r="G25" s="82"/>
      <c r="H25" s="83"/>
      <c r="I25" s="137"/>
      <c r="J25" s="138"/>
    </row>
    <row r="26" spans="1:10" ht="15.75" thickBot="1">
      <c r="A26" s="67" t="s">
        <v>25</v>
      </c>
      <c r="B26" s="9">
        <f t="shared" si="1"/>
        <v>42742</v>
      </c>
      <c r="C26" s="58">
        <f t="shared" si="0"/>
        <v>100006</v>
      </c>
      <c r="D26" s="66">
        <v>100007</v>
      </c>
      <c r="E26" s="82">
        <f t="shared" si="2"/>
        <v>100006</v>
      </c>
      <c r="F26" s="82"/>
      <c r="G26" s="82"/>
      <c r="H26" s="83"/>
      <c r="I26" s="137"/>
      <c r="J26" s="138"/>
    </row>
    <row r="27" spans="1:10" ht="15.75" thickBot="1">
      <c r="A27" s="67" t="s">
        <v>26</v>
      </c>
      <c r="B27" s="9">
        <f t="shared" si="1"/>
        <v>42743</v>
      </c>
      <c r="C27" s="58">
        <f t="shared" si="0"/>
        <v>100007</v>
      </c>
      <c r="D27" s="66">
        <v>100008</v>
      </c>
      <c r="E27" s="82">
        <f t="shared" si="2"/>
        <v>100007</v>
      </c>
      <c r="F27" s="82"/>
      <c r="G27" s="82"/>
      <c r="H27" s="83"/>
      <c r="I27" s="137"/>
      <c r="J27" s="138"/>
    </row>
    <row r="28" spans="1:10" ht="15.75" thickBot="1">
      <c r="A28" s="67" t="s">
        <v>27</v>
      </c>
      <c r="B28" s="9">
        <f t="shared" si="1"/>
        <v>42744</v>
      </c>
      <c r="C28" s="58">
        <f t="shared" si="0"/>
        <v>100008</v>
      </c>
      <c r="D28" s="66">
        <v>100009</v>
      </c>
      <c r="E28" s="82">
        <f t="shared" si="2"/>
        <v>100008</v>
      </c>
      <c r="F28" s="82"/>
      <c r="G28" s="82"/>
      <c r="H28" s="83"/>
      <c r="I28" s="137"/>
      <c r="J28" s="138"/>
    </row>
    <row r="29" spans="1:10" ht="15.75" thickBot="1">
      <c r="A29" s="67" t="s">
        <v>28</v>
      </c>
      <c r="B29" s="32">
        <f t="shared" si="1"/>
        <v>42745</v>
      </c>
      <c r="C29" s="58">
        <f t="shared" si="0"/>
        <v>100009</v>
      </c>
      <c r="D29" s="66">
        <v>100010</v>
      </c>
      <c r="E29" s="82">
        <f t="shared" si="2"/>
        <v>100009</v>
      </c>
      <c r="F29" s="82"/>
      <c r="G29" s="82"/>
      <c r="H29" s="83"/>
      <c r="I29" s="137"/>
      <c r="J29" s="138"/>
    </row>
    <row r="30" spans="1:10" ht="15.75" thickBot="1">
      <c r="A30" s="67" t="s">
        <v>29</v>
      </c>
      <c r="B30" s="9">
        <f t="shared" si="1"/>
        <v>42746</v>
      </c>
      <c r="C30" s="58">
        <f t="shared" si="0"/>
        <v>100010</v>
      </c>
      <c r="D30" s="66">
        <v>100011</v>
      </c>
      <c r="E30" s="82">
        <f t="shared" si="2"/>
        <v>100010</v>
      </c>
      <c r="F30" s="82"/>
      <c r="G30" s="82"/>
      <c r="H30" s="83"/>
      <c r="I30" s="137"/>
      <c r="J30" s="138"/>
    </row>
    <row r="31" spans="1:10" ht="15.75" thickBot="1">
      <c r="A31" s="67" t="s">
        <v>30</v>
      </c>
      <c r="B31" s="9">
        <f t="shared" si="1"/>
        <v>42747</v>
      </c>
      <c r="C31" s="58">
        <f t="shared" si="0"/>
        <v>100011</v>
      </c>
      <c r="D31" s="66">
        <v>100012</v>
      </c>
      <c r="E31" s="82">
        <f t="shared" si="2"/>
        <v>100011</v>
      </c>
      <c r="F31" s="82"/>
      <c r="G31" s="82"/>
      <c r="H31" s="83"/>
      <c r="I31" s="137"/>
      <c r="J31" s="138"/>
    </row>
    <row r="32" spans="1:10" ht="15.75" thickBot="1">
      <c r="A32" s="67" t="s">
        <v>31</v>
      </c>
      <c r="B32" s="9">
        <f t="shared" si="1"/>
        <v>42748</v>
      </c>
      <c r="C32" s="58">
        <f t="shared" si="0"/>
        <v>100012</v>
      </c>
      <c r="D32" s="66">
        <v>100013</v>
      </c>
      <c r="E32" s="82">
        <f t="shared" si="2"/>
        <v>100012</v>
      </c>
      <c r="F32" s="82"/>
      <c r="G32" s="82"/>
      <c r="H32" s="83"/>
      <c r="I32" s="137"/>
      <c r="J32" s="138"/>
    </row>
    <row r="33" spans="1:10" ht="15.75" thickBot="1">
      <c r="A33" s="67" t="s">
        <v>32</v>
      </c>
      <c r="B33" s="9">
        <f t="shared" si="1"/>
        <v>42749</v>
      </c>
      <c r="C33" s="58">
        <f t="shared" si="0"/>
        <v>100013</v>
      </c>
      <c r="D33" s="66">
        <v>100014</v>
      </c>
      <c r="E33" s="82">
        <f t="shared" si="2"/>
        <v>100013</v>
      </c>
      <c r="F33" s="82"/>
      <c r="G33" s="82"/>
      <c r="H33" s="83"/>
      <c r="I33" s="137"/>
      <c r="J33" s="138"/>
    </row>
    <row r="34" spans="1:10" ht="15.75" thickBot="1">
      <c r="A34" s="67" t="s">
        <v>33</v>
      </c>
      <c r="B34" s="9">
        <f t="shared" si="1"/>
        <v>42750</v>
      </c>
      <c r="C34" s="58">
        <f t="shared" si="0"/>
        <v>100014</v>
      </c>
      <c r="D34" s="66">
        <v>100015</v>
      </c>
      <c r="E34" s="82">
        <f t="shared" si="2"/>
        <v>100014</v>
      </c>
      <c r="F34" s="82"/>
      <c r="G34" s="82"/>
      <c r="H34" s="83"/>
      <c r="I34" s="137"/>
      <c r="J34" s="138"/>
    </row>
    <row r="35" spans="1:10" ht="15.75" thickBot="1">
      <c r="A35" s="67" t="s">
        <v>34</v>
      </c>
      <c r="B35" s="9">
        <f t="shared" si="1"/>
        <v>42751</v>
      </c>
      <c r="C35" s="58">
        <f t="shared" si="0"/>
        <v>100015</v>
      </c>
      <c r="D35" s="66">
        <v>100016</v>
      </c>
      <c r="E35" s="82">
        <f t="shared" si="2"/>
        <v>100015</v>
      </c>
      <c r="F35" s="82"/>
      <c r="G35" s="82"/>
      <c r="H35" s="83"/>
      <c r="I35" s="137"/>
      <c r="J35" s="138"/>
    </row>
    <row r="36" spans="1:10" ht="15.75" thickBot="1">
      <c r="A36" s="67" t="s">
        <v>35</v>
      </c>
      <c r="B36" s="9">
        <f t="shared" si="1"/>
        <v>42752</v>
      </c>
      <c r="C36" s="58">
        <f t="shared" si="0"/>
        <v>100016</v>
      </c>
      <c r="D36" s="66">
        <v>100017</v>
      </c>
      <c r="E36" s="82">
        <f t="shared" si="2"/>
        <v>100016</v>
      </c>
      <c r="F36" s="82"/>
      <c r="G36" s="82"/>
      <c r="H36" s="83"/>
      <c r="I36" s="137"/>
      <c r="J36" s="138"/>
    </row>
    <row r="37" spans="1:10" ht="15.75" thickBot="1">
      <c r="A37" s="67" t="s">
        <v>36</v>
      </c>
      <c r="B37" s="9">
        <f t="shared" si="1"/>
        <v>42753</v>
      </c>
      <c r="C37" s="58">
        <f t="shared" si="0"/>
        <v>100017</v>
      </c>
      <c r="D37" s="66">
        <v>100018</v>
      </c>
      <c r="E37" s="82">
        <f t="shared" si="2"/>
        <v>100017</v>
      </c>
      <c r="F37" s="82"/>
      <c r="G37" s="82"/>
      <c r="H37" s="83"/>
      <c r="I37" s="137"/>
      <c r="J37" s="138"/>
    </row>
    <row r="38" spans="1:10" ht="15.75" thickBot="1">
      <c r="A38" s="67" t="s">
        <v>37</v>
      </c>
      <c r="B38" s="9">
        <f t="shared" si="1"/>
        <v>42754</v>
      </c>
      <c r="C38" s="58">
        <f t="shared" si="0"/>
        <v>100018</v>
      </c>
      <c r="D38" s="66">
        <v>100019</v>
      </c>
      <c r="E38" s="82">
        <f t="shared" si="2"/>
        <v>100018</v>
      </c>
      <c r="F38" s="82"/>
      <c r="G38" s="82"/>
      <c r="H38" s="83"/>
      <c r="I38" s="137"/>
      <c r="J38" s="138"/>
    </row>
    <row r="39" spans="1:10" ht="15.75" thickBot="1">
      <c r="A39" s="67" t="s">
        <v>38</v>
      </c>
      <c r="B39" s="9">
        <f t="shared" si="1"/>
        <v>42755</v>
      </c>
      <c r="C39" s="58">
        <f t="shared" si="0"/>
        <v>100019</v>
      </c>
      <c r="D39" s="66">
        <v>100020</v>
      </c>
      <c r="E39" s="82">
        <f t="shared" si="2"/>
        <v>100019</v>
      </c>
      <c r="F39" s="82"/>
      <c r="G39" s="82"/>
      <c r="H39" s="83"/>
      <c r="I39" s="137"/>
      <c r="J39" s="138"/>
    </row>
    <row r="40" spans="1:10" ht="15.75" thickBot="1">
      <c r="A40" s="67" t="s">
        <v>39</v>
      </c>
      <c r="B40" s="9">
        <f t="shared" si="1"/>
        <v>42756</v>
      </c>
      <c r="C40" s="58">
        <f t="shared" si="0"/>
        <v>100020</v>
      </c>
      <c r="D40" s="66">
        <v>100021</v>
      </c>
      <c r="E40" s="82">
        <f t="shared" si="2"/>
        <v>100020</v>
      </c>
      <c r="F40" s="82"/>
      <c r="G40" s="82"/>
      <c r="H40" s="83"/>
      <c r="I40" s="137"/>
      <c r="J40" s="138"/>
    </row>
    <row r="41" spans="1:10" ht="15.75" thickBot="1">
      <c r="A41" s="67" t="s">
        <v>40</v>
      </c>
      <c r="B41" s="9">
        <f t="shared" si="1"/>
        <v>42757</v>
      </c>
      <c r="C41" s="58">
        <f t="shared" si="0"/>
        <v>100021</v>
      </c>
      <c r="D41" s="66">
        <v>100022</v>
      </c>
      <c r="E41" s="82">
        <f t="shared" si="2"/>
        <v>100021</v>
      </c>
      <c r="F41" s="82"/>
      <c r="G41" s="82"/>
      <c r="H41" s="83"/>
      <c r="I41" s="137"/>
      <c r="J41" s="138"/>
    </row>
    <row r="42" spans="1:10" ht="15.75" thickBot="1">
      <c r="A42" s="67" t="s">
        <v>41</v>
      </c>
      <c r="B42" s="9">
        <f t="shared" si="1"/>
        <v>42758</v>
      </c>
      <c r="C42" s="58">
        <f t="shared" si="0"/>
        <v>100022</v>
      </c>
      <c r="D42" s="66">
        <v>100023</v>
      </c>
      <c r="E42" s="82">
        <f t="shared" si="2"/>
        <v>100022</v>
      </c>
      <c r="F42" s="82"/>
      <c r="G42" s="82"/>
      <c r="H42" s="83"/>
      <c r="I42" s="137"/>
      <c r="J42" s="138"/>
    </row>
    <row r="43" spans="1:10" ht="15.75" thickBot="1">
      <c r="A43" s="67" t="s">
        <v>42</v>
      </c>
      <c r="B43" s="9">
        <f t="shared" si="1"/>
        <v>42759</v>
      </c>
      <c r="C43" s="58">
        <f t="shared" si="0"/>
        <v>100023</v>
      </c>
      <c r="D43" s="66">
        <v>100024</v>
      </c>
      <c r="E43" s="82">
        <f t="shared" si="2"/>
        <v>100023</v>
      </c>
      <c r="F43" s="82"/>
      <c r="G43" s="82"/>
      <c r="H43" s="83"/>
      <c r="I43" s="137"/>
      <c r="J43" s="138"/>
    </row>
    <row r="44" spans="1:10" ht="15.75" thickBot="1">
      <c r="A44" s="67" t="s">
        <v>43</v>
      </c>
      <c r="B44" s="9">
        <f t="shared" si="1"/>
        <v>42760</v>
      </c>
      <c r="C44" s="58">
        <f t="shared" si="0"/>
        <v>100024</v>
      </c>
      <c r="D44" s="66">
        <v>100025</v>
      </c>
      <c r="E44" s="82">
        <f t="shared" si="2"/>
        <v>100024</v>
      </c>
      <c r="F44" s="82"/>
      <c r="G44" s="82"/>
      <c r="H44" s="83"/>
      <c r="I44" s="137"/>
      <c r="J44" s="138"/>
    </row>
    <row r="45" spans="1:10" ht="15.75" thickBot="1">
      <c r="A45" s="67" t="s">
        <v>44</v>
      </c>
      <c r="B45" s="9">
        <f t="shared" si="1"/>
        <v>42761</v>
      </c>
      <c r="C45" s="58">
        <f t="shared" si="0"/>
        <v>100025</v>
      </c>
      <c r="D45" s="66">
        <v>100026</v>
      </c>
      <c r="E45" s="82">
        <f t="shared" si="2"/>
        <v>100025</v>
      </c>
      <c r="F45" s="82"/>
      <c r="G45" s="82"/>
      <c r="H45" s="83"/>
      <c r="I45" s="137"/>
      <c r="J45" s="138"/>
    </row>
    <row r="46" spans="1:10" ht="15.75" thickBot="1">
      <c r="A46" s="67" t="s">
        <v>45</v>
      </c>
      <c r="B46" s="9">
        <f t="shared" si="1"/>
        <v>42762</v>
      </c>
      <c r="C46" s="58">
        <f t="shared" si="0"/>
        <v>100026</v>
      </c>
      <c r="D46" s="66">
        <v>100027</v>
      </c>
      <c r="E46" s="82">
        <f t="shared" si="2"/>
        <v>100026</v>
      </c>
      <c r="F46" s="82"/>
      <c r="G46" s="82"/>
      <c r="H46" s="83"/>
      <c r="I46" s="137"/>
      <c r="J46" s="138"/>
    </row>
    <row r="47" spans="1:10" ht="15.75" thickBot="1">
      <c r="A47" s="67" t="s">
        <v>46</v>
      </c>
      <c r="B47" s="32">
        <f t="shared" si="1"/>
        <v>42763</v>
      </c>
      <c r="C47" s="58">
        <f t="shared" si="0"/>
        <v>100027</v>
      </c>
      <c r="D47" s="66">
        <v>100028</v>
      </c>
      <c r="E47" s="82">
        <f t="shared" si="2"/>
        <v>100027</v>
      </c>
      <c r="F47" s="82"/>
      <c r="G47" s="82"/>
      <c r="H47" s="83"/>
      <c r="I47" s="137"/>
      <c r="J47" s="138"/>
    </row>
    <row r="48" spans="1:10" ht="15.75" thickBot="1">
      <c r="A48" s="67" t="s">
        <v>47</v>
      </c>
      <c r="B48" s="9">
        <f t="shared" si="1"/>
        <v>42764</v>
      </c>
      <c r="C48" s="58">
        <f t="shared" si="0"/>
        <v>100028</v>
      </c>
      <c r="D48" s="66">
        <v>100029</v>
      </c>
      <c r="E48" s="82">
        <f t="shared" si="2"/>
        <v>100028</v>
      </c>
      <c r="F48" s="82"/>
      <c r="G48" s="82"/>
      <c r="H48" s="83"/>
      <c r="I48" s="137"/>
      <c r="J48" s="138"/>
    </row>
    <row r="49" spans="1:10" ht="15.75" thickBot="1">
      <c r="A49" s="67" t="s">
        <v>48</v>
      </c>
      <c r="B49" s="9">
        <f t="shared" si="1"/>
        <v>42765</v>
      </c>
      <c r="C49" s="58">
        <f t="shared" si="0"/>
        <v>100029</v>
      </c>
      <c r="D49" s="66">
        <v>100030</v>
      </c>
      <c r="E49" s="82">
        <f t="shared" si="2"/>
        <v>100029</v>
      </c>
      <c r="F49" s="82"/>
      <c r="G49" s="82"/>
      <c r="H49" s="83"/>
      <c r="I49" s="137"/>
      <c r="J49" s="138"/>
    </row>
    <row r="50" spans="1:10" ht="15.75" thickBot="1">
      <c r="A50" s="68" t="s">
        <v>49</v>
      </c>
      <c r="B50" s="69">
        <f t="shared" si="1"/>
        <v>42766</v>
      </c>
      <c r="C50" s="70">
        <f t="shared" si="0"/>
        <v>100030</v>
      </c>
      <c r="D50" s="66">
        <v>100031</v>
      </c>
      <c r="E50" s="111">
        <f t="shared" si="2"/>
        <v>100030</v>
      </c>
      <c r="F50" s="111"/>
      <c r="G50" s="111"/>
      <c r="H50" s="112"/>
      <c r="I50" s="139"/>
      <c r="J50" s="140"/>
    </row>
    <row r="51" spans="1:10" ht="26.25" customHeight="1" thickBot="1">
      <c r="A51" s="63" t="s">
        <v>50</v>
      </c>
      <c r="B51" s="64">
        <f t="shared" si="1"/>
        <v>42767</v>
      </c>
      <c r="C51" s="65">
        <f t="shared" si="0"/>
        <v>100031</v>
      </c>
      <c r="D51" s="66">
        <v>100032</v>
      </c>
      <c r="E51" s="108">
        <f t="shared" si="2"/>
        <v>100031</v>
      </c>
      <c r="F51" s="108"/>
      <c r="G51" s="108"/>
      <c r="H51" s="109"/>
      <c r="I51" s="150" t="s">
        <v>140</v>
      </c>
      <c r="J51" s="136"/>
    </row>
    <row r="52" spans="1:10" ht="15.75" customHeight="1" thickBot="1">
      <c r="A52" s="67" t="s">
        <v>51</v>
      </c>
      <c r="B52" s="9">
        <f t="shared" si="1"/>
        <v>42768</v>
      </c>
      <c r="C52" s="58">
        <f t="shared" si="0"/>
        <v>100032</v>
      </c>
      <c r="D52" s="66">
        <v>100033</v>
      </c>
      <c r="E52" s="82">
        <f t="shared" si="2"/>
        <v>100032</v>
      </c>
      <c r="F52" s="82"/>
      <c r="G52" s="82"/>
      <c r="H52" s="83"/>
      <c r="I52" s="151"/>
      <c r="J52" s="138"/>
    </row>
    <row r="53" spans="1:10" ht="15.75" thickBot="1">
      <c r="A53" s="67" t="s">
        <v>52</v>
      </c>
      <c r="B53" s="9">
        <f t="shared" si="1"/>
        <v>42769</v>
      </c>
      <c r="C53" s="58">
        <f t="shared" si="0"/>
        <v>100033</v>
      </c>
      <c r="D53" s="66">
        <v>100034</v>
      </c>
      <c r="E53" s="82">
        <f t="shared" si="2"/>
        <v>100033</v>
      </c>
      <c r="F53" s="82"/>
      <c r="G53" s="82"/>
      <c r="H53" s="83"/>
      <c r="I53" s="151"/>
      <c r="J53" s="138"/>
    </row>
    <row r="54" spans="1:10" ht="15.75" thickBot="1">
      <c r="A54" s="67" t="s">
        <v>53</v>
      </c>
      <c r="B54" s="9">
        <f t="shared" si="1"/>
        <v>42770</v>
      </c>
      <c r="C54" s="58">
        <f t="shared" si="0"/>
        <v>100034</v>
      </c>
      <c r="D54" s="66">
        <v>100035</v>
      </c>
      <c r="E54" s="82">
        <f t="shared" si="2"/>
        <v>100034</v>
      </c>
      <c r="F54" s="82"/>
      <c r="G54" s="82"/>
      <c r="H54" s="83"/>
      <c r="I54" s="151"/>
      <c r="J54" s="138"/>
    </row>
    <row r="55" spans="1:10" ht="15.75" thickBot="1">
      <c r="A55" s="67" t="s">
        <v>54</v>
      </c>
      <c r="B55" s="9">
        <f t="shared" si="1"/>
        <v>42771</v>
      </c>
      <c r="C55" s="58">
        <f t="shared" si="0"/>
        <v>100035</v>
      </c>
      <c r="D55" s="66">
        <v>100036</v>
      </c>
      <c r="E55" s="82">
        <f t="shared" si="2"/>
        <v>100035</v>
      </c>
      <c r="F55" s="82"/>
      <c r="G55" s="82"/>
      <c r="H55" s="83"/>
      <c r="I55" s="151"/>
      <c r="J55" s="138"/>
    </row>
    <row r="56" spans="1:10" ht="15.75" thickBot="1">
      <c r="A56" s="67" t="s">
        <v>55</v>
      </c>
      <c r="B56" s="9">
        <f t="shared" si="1"/>
        <v>42772</v>
      </c>
      <c r="C56" s="58">
        <f t="shared" si="0"/>
        <v>100036</v>
      </c>
      <c r="D56" s="66">
        <v>100037</v>
      </c>
      <c r="E56" s="82">
        <f t="shared" si="2"/>
        <v>100036</v>
      </c>
      <c r="F56" s="82"/>
      <c r="G56" s="82"/>
      <c r="H56" s="83"/>
      <c r="I56" s="151"/>
      <c r="J56" s="138"/>
    </row>
    <row r="57" spans="1:10" ht="15.75" thickBot="1">
      <c r="A57" s="67" t="s">
        <v>56</v>
      </c>
      <c r="B57" s="9">
        <f t="shared" si="1"/>
        <v>42773</v>
      </c>
      <c r="C57" s="58">
        <f t="shared" si="0"/>
        <v>100037</v>
      </c>
      <c r="D57" s="66">
        <v>100038</v>
      </c>
      <c r="E57" s="82">
        <f t="shared" si="2"/>
        <v>100037</v>
      </c>
      <c r="F57" s="82"/>
      <c r="G57" s="82"/>
      <c r="H57" s="83"/>
      <c r="I57" s="151"/>
      <c r="J57" s="138"/>
    </row>
    <row r="58" spans="1:10" ht="15.75" thickBot="1">
      <c r="A58" s="67" t="s">
        <v>57</v>
      </c>
      <c r="B58" s="9">
        <f t="shared" si="1"/>
        <v>42774</v>
      </c>
      <c r="C58" s="58">
        <f t="shared" si="0"/>
        <v>100038</v>
      </c>
      <c r="D58" s="66">
        <v>100039</v>
      </c>
      <c r="E58" s="82">
        <f t="shared" si="2"/>
        <v>100038</v>
      </c>
      <c r="F58" s="82"/>
      <c r="G58" s="82"/>
      <c r="H58" s="83"/>
      <c r="I58" s="151"/>
      <c r="J58" s="138"/>
    </row>
    <row r="59" spans="1:10" ht="15.75" thickBot="1">
      <c r="A59" s="67" t="s">
        <v>58</v>
      </c>
      <c r="B59" s="9">
        <f t="shared" si="1"/>
        <v>42775</v>
      </c>
      <c r="C59" s="58">
        <f t="shared" si="0"/>
        <v>100039</v>
      </c>
      <c r="D59" s="66">
        <v>100040</v>
      </c>
      <c r="E59" s="82">
        <f t="shared" si="2"/>
        <v>100039</v>
      </c>
      <c r="F59" s="82"/>
      <c r="G59" s="82"/>
      <c r="H59" s="83"/>
      <c r="I59" s="151"/>
      <c r="J59" s="138"/>
    </row>
    <row r="60" spans="1:10" ht="15.75" thickBot="1">
      <c r="A60" s="67" t="s">
        <v>59</v>
      </c>
      <c r="B60" s="9">
        <f t="shared" si="1"/>
        <v>42776</v>
      </c>
      <c r="C60" s="58">
        <f t="shared" si="0"/>
        <v>100040</v>
      </c>
      <c r="D60" s="66">
        <v>100041</v>
      </c>
      <c r="E60" s="82">
        <f t="shared" si="2"/>
        <v>100040</v>
      </c>
      <c r="F60" s="82"/>
      <c r="G60" s="82"/>
      <c r="H60" s="83"/>
      <c r="I60" s="151"/>
      <c r="J60" s="138"/>
    </row>
    <row r="61" spans="1:10" ht="15.75" thickBot="1">
      <c r="A61" s="67" t="s">
        <v>60</v>
      </c>
      <c r="B61" s="9">
        <f t="shared" si="1"/>
        <v>42777</v>
      </c>
      <c r="C61" s="58">
        <f t="shared" si="0"/>
        <v>100041</v>
      </c>
      <c r="D61" s="66">
        <v>100042</v>
      </c>
      <c r="E61" s="82">
        <f t="shared" si="2"/>
        <v>100041</v>
      </c>
      <c r="F61" s="82"/>
      <c r="G61" s="82"/>
      <c r="H61" s="83"/>
      <c r="I61" s="151"/>
      <c r="J61" s="138"/>
    </row>
    <row r="62" spans="1:10" ht="15.75" thickBot="1">
      <c r="A62" s="67" t="s">
        <v>61</v>
      </c>
      <c r="B62" s="9">
        <f t="shared" si="1"/>
        <v>42778</v>
      </c>
      <c r="C62" s="58">
        <f t="shared" si="0"/>
        <v>100042</v>
      </c>
      <c r="D62" s="66">
        <v>100043</v>
      </c>
      <c r="E62" s="82">
        <f t="shared" si="2"/>
        <v>100042</v>
      </c>
      <c r="F62" s="82"/>
      <c r="G62" s="82"/>
      <c r="H62" s="83"/>
      <c r="I62" s="151"/>
      <c r="J62" s="138"/>
    </row>
    <row r="63" spans="1:10" ht="15.75" thickBot="1">
      <c r="A63" s="67" t="s">
        <v>62</v>
      </c>
      <c r="B63" s="9">
        <f t="shared" si="1"/>
        <v>42779</v>
      </c>
      <c r="C63" s="58">
        <f t="shared" si="0"/>
        <v>100043</v>
      </c>
      <c r="D63" s="66">
        <v>100044</v>
      </c>
      <c r="E63" s="82">
        <f t="shared" si="2"/>
        <v>100043</v>
      </c>
      <c r="F63" s="82"/>
      <c r="G63" s="82"/>
      <c r="H63" s="83"/>
      <c r="I63" s="151"/>
      <c r="J63" s="138"/>
    </row>
    <row r="64" spans="1:10" ht="15.75" thickBot="1">
      <c r="A64" s="67" t="s">
        <v>63</v>
      </c>
      <c r="B64" s="9">
        <f t="shared" si="1"/>
        <v>42780</v>
      </c>
      <c r="C64" s="58">
        <f t="shared" si="0"/>
        <v>100044</v>
      </c>
      <c r="D64" s="66">
        <v>100045</v>
      </c>
      <c r="E64" s="82">
        <f t="shared" si="2"/>
        <v>100044</v>
      </c>
      <c r="F64" s="82"/>
      <c r="G64" s="82"/>
      <c r="H64" s="83"/>
      <c r="I64" s="151"/>
      <c r="J64" s="138"/>
    </row>
    <row r="65" spans="1:10" ht="15.75" thickBot="1">
      <c r="A65" s="67" t="s">
        <v>64</v>
      </c>
      <c r="B65" s="9">
        <f t="shared" si="1"/>
        <v>42781</v>
      </c>
      <c r="C65" s="58">
        <f t="shared" si="0"/>
        <v>100045</v>
      </c>
      <c r="D65" s="66">
        <v>100046</v>
      </c>
      <c r="E65" s="82">
        <f t="shared" si="2"/>
        <v>100045</v>
      </c>
      <c r="F65" s="82"/>
      <c r="G65" s="82"/>
      <c r="H65" s="83"/>
      <c r="I65" s="151"/>
      <c r="J65" s="138"/>
    </row>
    <row r="66" spans="1:10" ht="15.75" thickBot="1">
      <c r="A66" s="67" t="s">
        <v>65</v>
      </c>
      <c r="B66" s="9">
        <f t="shared" si="1"/>
        <v>42782</v>
      </c>
      <c r="C66" s="58">
        <f t="shared" si="0"/>
        <v>100046</v>
      </c>
      <c r="D66" s="66">
        <v>100047</v>
      </c>
      <c r="E66" s="82">
        <f t="shared" si="2"/>
        <v>100046</v>
      </c>
      <c r="F66" s="82"/>
      <c r="G66" s="82"/>
      <c r="H66" s="83"/>
      <c r="I66" s="151"/>
      <c r="J66" s="138"/>
    </row>
    <row r="67" spans="1:10" ht="15.75" thickBot="1">
      <c r="A67" s="67" t="s">
        <v>66</v>
      </c>
      <c r="B67" s="9">
        <f t="shared" si="1"/>
        <v>42783</v>
      </c>
      <c r="C67" s="58">
        <f t="shared" si="0"/>
        <v>100047</v>
      </c>
      <c r="D67" s="66">
        <v>100048</v>
      </c>
      <c r="E67" s="82">
        <f t="shared" si="2"/>
        <v>100047</v>
      </c>
      <c r="F67" s="82"/>
      <c r="G67" s="82"/>
      <c r="H67" s="83"/>
      <c r="I67" s="151"/>
      <c r="J67" s="138"/>
    </row>
    <row r="68" spans="1:10" ht="15.75" thickBot="1">
      <c r="A68" s="67" t="s">
        <v>67</v>
      </c>
      <c r="B68" s="9">
        <f t="shared" si="1"/>
        <v>42784</v>
      </c>
      <c r="C68" s="58">
        <f t="shared" si="0"/>
        <v>100048</v>
      </c>
      <c r="D68" s="66">
        <v>100049</v>
      </c>
      <c r="E68" s="82">
        <f t="shared" si="2"/>
        <v>100048</v>
      </c>
      <c r="F68" s="82"/>
      <c r="G68" s="82"/>
      <c r="H68" s="83"/>
      <c r="I68" s="151"/>
      <c r="J68" s="138"/>
    </row>
    <row r="69" spans="1:10" ht="15.75" thickBot="1">
      <c r="A69" s="67" t="s">
        <v>68</v>
      </c>
      <c r="B69" s="9">
        <f t="shared" si="1"/>
        <v>42785</v>
      </c>
      <c r="C69" s="58">
        <f t="shared" si="0"/>
        <v>100049</v>
      </c>
      <c r="D69" s="66">
        <v>100050</v>
      </c>
      <c r="E69" s="82">
        <f t="shared" si="2"/>
        <v>100049</v>
      </c>
      <c r="F69" s="82"/>
      <c r="G69" s="82"/>
      <c r="H69" s="83"/>
      <c r="I69" s="151"/>
      <c r="J69" s="138"/>
    </row>
    <row r="70" spans="1:10" ht="15.75" thickBot="1">
      <c r="A70" s="67" t="s">
        <v>69</v>
      </c>
      <c r="B70" s="9">
        <f t="shared" si="1"/>
        <v>42786</v>
      </c>
      <c r="C70" s="58">
        <f t="shared" si="0"/>
        <v>100050</v>
      </c>
      <c r="D70" s="66">
        <v>100051</v>
      </c>
      <c r="E70" s="82">
        <f t="shared" si="2"/>
        <v>100050</v>
      </c>
      <c r="F70" s="82"/>
      <c r="G70" s="82"/>
      <c r="H70" s="83"/>
      <c r="I70" s="151"/>
      <c r="J70" s="138"/>
    </row>
    <row r="71" spans="1:10" ht="15.75" thickBot="1">
      <c r="A71" s="67" t="s">
        <v>70</v>
      </c>
      <c r="B71" s="9">
        <f t="shared" si="1"/>
        <v>42787</v>
      </c>
      <c r="C71" s="58">
        <f t="shared" si="0"/>
        <v>100051</v>
      </c>
      <c r="D71" s="66">
        <v>100052</v>
      </c>
      <c r="E71" s="82">
        <f t="shared" si="2"/>
        <v>100051</v>
      </c>
      <c r="F71" s="82"/>
      <c r="G71" s="82"/>
      <c r="H71" s="83"/>
      <c r="I71" s="151"/>
      <c r="J71" s="138"/>
    </row>
    <row r="72" spans="1:10" ht="15.75" thickBot="1">
      <c r="A72" s="67" t="s">
        <v>71</v>
      </c>
      <c r="B72" s="9">
        <f t="shared" si="1"/>
        <v>42788</v>
      </c>
      <c r="C72" s="58">
        <f t="shared" si="0"/>
        <v>100052</v>
      </c>
      <c r="D72" s="66">
        <v>100053</v>
      </c>
      <c r="E72" s="82">
        <f t="shared" si="2"/>
        <v>100052</v>
      </c>
      <c r="F72" s="82"/>
      <c r="G72" s="82"/>
      <c r="H72" s="83"/>
      <c r="I72" s="151"/>
      <c r="J72" s="138"/>
    </row>
    <row r="73" spans="1:10" ht="15.75" thickBot="1">
      <c r="A73" s="67" t="s">
        <v>72</v>
      </c>
      <c r="B73" s="9">
        <f t="shared" si="1"/>
        <v>42789</v>
      </c>
      <c r="C73" s="58">
        <f t="shared" si="0"/>
        <v>100053</v>
      </c>
      <c r="D73" s="66">
        <v>100054</v>
      </c>
      <c r="E73" s="82">
        <f t="shared" si="2"/>
        <v>100053</v>
      </c>
      <c r="F73" s="82"/>
      <c r="G73" s="82"/>
      <c r="H73" s="83"/>
      <c r="I73" s="151"/>
      <c r="J73" s="138"/>
    </row>
    <row r="74" spans="1:10" ht="15.75" thickBot="1">
      <c r="A74" s="67" t="s">
        <v>73</v>
      </c>
      <c r="B74" s="9">
        <f t="shared" si="1"/>
        <v>42790</v>
      </c>
      <c r="C74" s="58">
        <f t="shared" si="0"/>
        <v>100054</v>
      </c>
      <c r="D74" s="66">
        <v>100055</v>
      </c>
      <c r="E74" s="82">
        <f t="shared" si="2"/>
        <v>100054</v>
      </c>
      <c r="F74" s="82"/>
      <c r="G74" s="82"/>
      <c r="H74" s="83"/>
      <c r="I74" s="151"/>
      <c r="J74" s="138"/>
    </row>
    <row r="75" spans="1:10" ht="15.75" thickBot="1">
      <c r="A75" s="67" t="s">
        <v>74</v>
      </c>
      <c r="B75" s="9">
        <f t="shared" si="1"/>
        <v>42791</v>
      </c>
      <c r="C75" s="58">
        <f t="shared" si="0"/>
        <v>100055</v>
      </c>
      <c r="D75" s="66">
        <v>100056</v>
      </c>
      <c r="E75" s="82">
        <f t="shared" si="2"/>
        <v>100055</v>
      </c>
      <c r="F75" s="82"/>
      <c r="G75" s="82"/>
      <c r="H75" s="83"/>
      <c r="I75" s="151"/>
      <c r="J75" s="138"/>
    </row>
    <row r="76" spans="1:10" ht="15.75" thickBot="1">
      <c r="A76" s="67" t="s">
        <v>75</v>
      </c>
      <c r="B76" s="9">
        <f t="shared" si="1"/>
        <v>42792</v>
      </c>
      <c r="C76" s="58">
        <f t="shared" si="0"/>
        <v>100056</v>
      </c>
      <c r="D76" s="66">
        <v>100057</v>
      </c>
      <c r="E76" s="82">
        <f t="shared" si="2"/>
        <v>100056</v>
      </c>
      <c r="F76" s="82"/>
      <c r="G76" s="82"/>
      <c r="H76" s="83"/>
      <c r="I76" s="151"/>
      <c r="J76" s="138"/>
    </row>
    <row r="77" spans="1:10" ht="15.75" thickBot="1">
      <c r="A77" s="67" t="s">
        <v>76</v>
      </c>
      <c r="B77" s="9">
        <f t="shared" si="1"/>
        <v>42793</v>
      </c>
      <c r="C77" s="58">
        <f t="shared" si="0"/>
        <v>100057</v>
      </c>
      <c r="D77" s="66">
        <v>100058</v>
      </c>
      <c r="E77" s="82">
        <f t="shared" si="2"/>
        <v>100057</v>
      </c>
      <c r="F77" s="82"/>
      <c r="G77" s="82"/>
      <c r="H77" s="83"/>
      <c r="I77" s="151"/>
      <c r="J77" s="138"/>
    </row>
    <row r="78" spans="1:10" ht="15.75" thickBot="1">
      <c r="A78" s="68" t="s">
        <v>77</v>
      </c>
      <c r="B78" s="69">
        <f t="shared" si="1"/>
        <v>42794</v>
      </c>
      <c r="C78" s="70">
        <f t="shared" si="0"/>
        <v>100058</v>
      </c>
      <c r="D78" s="66">
        <v>100059</v>
      </c>
      <c r="E78" s="111">
        <f t="shared" si="2"/>
        <v>100058</v>
      </c>
      <c r="F78" s="111"/>
      <c r="G78" s="111"/>
      <c r="H78" s="112"/>
      <c r="I78" s="152"/>
      <c r="J78" s="140"/>
    </row>
    <row r="79" spans="1:10" ht="30" customHeight="1" thickBot="1">
      <c r="A79" s="63" t="s">
        <v>78</v>
      </c>
      <c r="B79" s="64">
        <f t="shared" si="1"/>
        <v>42795</v>
      </c>
      <c r="C79" s="65">
        <f t="shared" si="0"/>
        <v>100059</v>
      </c>
      <c r="D79" s="66">
        <v>100060</v>
      </c>
      <c r="E79" s="108">
        <f t="shared" si="2"/>
        <v>100059</v>
      </c>
      <c r="F79" s="108"/>
      <c r="G79" s="108"/>
      <c r="H79" s="109"/>
      <c r="I79" s="150" t="s">
        <v>139</v>
      </c>
      <c r="J79" s="136"/>
    </row>
    <row r="80" spans="1:10" ht="15.75" customHeight="1" thickBot="1">
      <c r="A80" s="67" t="s">
        <v>79</v>
      </c>
      <c r="B80" s="9">
        <f t="shared" si="1"/>
        <v>42796</v>
      </c>
      <c r="C80" s="58">
        <f t="shared" si="0"/>
        <v>100060</v>
      </c>
      <c r="D80" s="66">
        <v>100061</v>
      </c>
      <c r="E80" s="82">
        <f t="shared" si="2"/>
        <v>100060</v>
      </c>
      <c r="F80" s="82"/>
      <c r="G80" s="82"/>
      <c r="H80" s="83"/>
      <c r="I80" s="151"/>
      <c r="J80" s="138"/>
    </row>
    <row r="81" spans="1:10" ht="15.75" thickBot="1">
      <c r="A81" s="67" t="s">
        <v>80</v>
      </c>
      <c r="B81" s="9">
        <f t="shared" si="1"/>
        <v>42797</v>
      </c>
      <c r="C81" s="58">
        <f t="shared" si="0"/>
        <v>100061</v>
      </c>
      <c r="D81" s="66">
        <v>100062</v>
      </c>
      <c r="E81" s="82">
        <f t="shared" si="2"/>
        <v>100061</v>
      </c>
      <c r="F81" s="82"/>
      <c r="G81" s="82"/>
      <c r="H81" s="83"/>
      <c r="I81" s="151"/>
      <c r="J81" s="138"/>
    </row>
    <row r="82" spans="1:10" ht="15.75" thickBot="1">
      <c r="A82" s="67" t="s">
        <v>81</v>
      </c>
      <c r="B82" s="9">
        <f t="shared" si="1"/>
        <v>42798</v>
      </c>
      <c r="C82" s="58">
        <f t="shared" si="0"/>
        <v>100062</v>
      </c>
      <c r="D82" s="66">
        <v>100063</v>
      </c>
      <c r="E82" s="82">
        <f t="shared" si="2"/>
        <v>100062</v>
      </c>
      <c r="F82" s="82"/>
      <c r="G82" s="82"/>
      <c r="H82" s="83"/>
      <c r="I82" s="151"/>
      <c r="J82" s="138"/>
    </row>
    <row r="83" spans="1:10" ht="15.75" thickBot="1">
      <c r="A83" s="67" t="s">
        <v>82</v>
      </c>
      <c r="B83" s="9">
        <f t="shared" si="1"/>
        <v>42799</v>
      </c>
      <c r="C83" s="58">
        <f t="shared" si="0"/>
        <v>100063</v>
      </c>
      <c r="D83" s="66">
        <v>100064</v>
      </c>
      <c r="E83" s="82">
        <f t="shared" si="2"/>
        <v>100063</v>
      </c>
      <c r="F83" s="82"/>
      <c r="G83" s="82"/>
      <c r="H83" s="83"/>
      <c r="I83" s="151"/>
      <c r="J83" s="138"/>
    </row>
    <row r="84" spans="1:10" ht="15.75" thickBot="1">
      <c r="A84" s="67" t="s">
        <v>83</v>
      </c>
      <c r="B84" s="9">
        <f t="shared" si="1"/>
        <v>42800</v>
      </c>
      <c r="C84" s="58">
        <f t="shared" si="0"/>
        <v>100064</v>
      </c>
      <c r="D84" s="66">
        <v>100065</v>
      </c>
      <c r="E84" s="82">
        <f t="shared" si="2"/>
        <v>100064</v>
      </c>
      <c r="F84" s="82"/>
      <c r="G84" s="82"/>
      <c r="H84" s="83"/>
      <c r="I84" s="151"/>
      <c r="J84" s="138"/>
    </row>
    <row r="85" spans="1:10" ht="15.75" thickBot="1">
      <c r="A85" s="67" t="s">
        <v>84</v>
      </c>
      <c r="B85" s="9">
        <f t="shared" si="1"/>
        <v>42801</v>
      </c>
      <c r="C85" s="58">
        <f aca="true" t="shared" si="3" ref="C85:C110">D84</f>
        <v>100065</v>
      </c>
      <c r="D85" s="66">
        <v>100066</v>
      </c>
      <c r="E85" s="82">
        <f t="shared" si="2"/>
        <v>100065</v>
      </c>
      <c r="F85" s="82"/>
      <c r="G85" s="82"/>
      <c r="H85" s="83"/>
      <c r="I85" s="151"/>
      <c r="J85" s="138"/>
    </row>
    <row r="86" spans="1:10" ht="15.75" thickBot="1">
      <c r="A86" s="67" t="s">
        <v>85</v>
      </c>
      <c r="B86" s="9">
        <f aca="true" t="shared" si="4" ref="B86:B110">B85+1</f>
        <v>42802</v>
      </c>
      <c r="C86" s="58">
        <f t="shared" si="3"/>
        <v>100066</v>
      </c>
      <c r="D86" s="66">
        <v>100067</v>
      </c>
      <c r="E86" s="82">
        <f aca="true" t="shared" si="5" ref="E86:E109">IF(B86&lt;F$6,0,IF(B86=F$6,ROUND(C86,0)/2,IF(B86=H$6+1,ROUND(C86,0)/2,ROUND(C86,0))))</f>
        <v>100066</v>
      </c>
      <c r="F86" s="82"/>
      <c r="G86" s="82"/>
      <c r="H86" s="83"/>
      <c r="I86" s="151"/>
      <c r="J86" s="138"/>
    </row>
    <row r="87" spans="1:10" ht="15.75" thickBot="1">
      <c r="A87" s="67" t="s">
        <v>86</v>
      </c>
      <c r="B87" s="9">
        <f t="shared" si="4"/>
        <v>42803</v>
      </c>
      <c r="C87" s="58">
        <f t="shared" si="3"/>
        <v>100067</v>
      </c>
      <c r="D87" s="66">
        <v>100068</v>
      </c>
      <c r="E87" s="82">
        <f t="shared" si="5"/>
        <v>100067</v>
      </c>
      <c r="F87" s="82"/>
      <c r="G87" s="82"/>
      <c r="H87" s="83"/>
      <c r="I87" s="151"/>
      <c r="J87" s="138"/>
    </row>
    <row r="88" spans="1:10" ht="15.75" thickBot="1">
      <c r="A88" s="67" t="s">
        <v>87</v>
      </c>
      <c r="B88" s="9">
        <f t="shared" si="4"/>
        <v>42804</v>
      </c>
      <c r="C88" s="58">
        <f t="shared" si="3"/>
        <v>100068</v>
      </c>
      <c r="D88" s="66">
        <v>100069</v>
      </c>
      <c r="E88" s="82">
        <f t="shared" si="5"/>
        <v>100068</v>
      </c>
      <c r="F88" s="82"/>
      <c r="G88" s="82"/>
      <c r="H88" s="83"/>
      <c r="I88" s="151"/>
      <c r="J88" s="138"/>
    </row>
    <row r="89" spans="1:10" ht="15.75" thickBot="1">
      <c r="A89" s="67" t="s">
        <v>88</v>
      </c>
      <c r="B89" s="9">
        <f t="shared" si="4"/>
        <v>42805</v>
      </c>
      <c r="C89" s="58">
        <f t="shared" si="3"/>
        <v>100069</v>
      </c>
      <c r="D89" s="66">
        <v>100070</v>
      </c>
      <c r="E89" s="82">
        <f t="shared" si="5"/>
        <v>100069</v>
      </c>
      <c r="F89" s="82"/>
      <c r="G89" s="82"/>
      <c r="H89" s="83"/>
      <c r="I89" s="151"/>
      <c r="J89" s="138"/>
    </row>
    <row r="90" spans="1:10" ht="15.75" thickBot="1">
      <c r="A90" s="67" t="s">
        <v>89</v>
      </c>
      <c r="B90" s="9">
        <f t="shared" si="4"/>
        <v>42806</v>
      </c>
      <c r="C90" s="58">
        <f t="shared" si="3"/>
        <v>100070</v>
      </c>
      <c r="D90" s="66">
        <v>100071</v>
      </c>
      <c r="E90" s="82">
        <f t="shared" si="5"/>
        <v>100070</v>
      </c>
      <c r="F90" s="82"/>
      <c r="G90" s="82"/>
      <c r="H90" s="83"/>
      <c r="I90" s="151"/>
      <c r="J90" s="138"/>
    </row>
    <row r="91" spans="1:10" ht="15.75" thickBot="1">
      <c r="A91" s="67" t="s">
        <v>90</v>
      </c>
      <c r="B91" s="9">
        <f t="shared" si="4"/>
        <v>42807</v>
      </c>
      <c r="C91" s="58">
        <f t="shared" si="3"/>
        <v>100071</v>
      </c>
      <c r="D91" s="66">
        <v>100072</v>
      </c>
      <c r="E91" s="82">
        <f t="shared" si="5"/>
        <v>100071</v>
      </c>
      <c r="F91" s="82"/>
      <c r="G91" s="82"/>
      <c r="H91" s="83"/>
      <c r="I91" s="151"/>
      <c r="J91" s="138"/>
    </row>
    <row r="92" spans="1:10" ht="15.75" thickBot="1">
      <c r="A92" s="67" t="s">
        <v>91</v>
      </c>
      <c r="B92" s="9">
        <f t="shared" si="4"/>
        <v>42808</v>
      </c>
      <c r="C92" s="58">
        <f t="shared" si="3"/>
        <v>100072</v>
      </c>
      <c r="D92" s="66">
        <v>100073</v>
      </c>
      <c r="E92" s="82">
        <f t="shared" si="5"/>
        <v>100072</v>
      </c>
      <c r="F92" s="82"/>
      <c r="G92" s="82"/>
      <c r="H92" s="83"/>
      <c r="I92" s="151"/>
      <c r="J92" s="138"/>
    </row>
    <row r="93" spans="1:10" ht="15.75" thickBot="1">
      <c r="A93" s="67" t="s">
        <v>92</v>
      </c>
      <c r="B93" s="9">
        <f t="shared" si="4"/>
        <v>42809</v>
      </c>
      <c r="C93" s="58">
        <f t="shared" si="3"/>
        <v>100073</v>
      </c>
      <c r="D93" s="66">
        <v>100074</v>
      </c>
      <c r="E93" s="82">
        <f t="shared" si="5"/>
        <v>100073</v>
      </c>
      <c r="F93" s="82"/>
      <c r="G93" s="82"/>
      <c r="H93" s="83"/>
      <c r="I93" s="151"/>
      <c r="J93" s="138"/>
    </row>
    <row r="94" spans="1:10" ht="15.75" thickBot="1">
      <c r="A94" s="67" t="s">
        <v>93</v>
      </c>
      <c r="B94" s="9">
        <f t="shared" si="4"/>
        <v>42810</v>
      </c>
      <c r="C94" s="58">
        <f t="shared" si="3"/>
        <v>100074</v>
      </c>
      <c r="D94" s="66">
        <v>100075</v>
      </c>
      <c r="E94" s="82">
        <f t="shared" si="5"/>
        <v>100074</v>
      </c>
      <c r="F94" s="82"/>
      <c r="G94" s="82"/>
      <c r="H94" s="83"/>
      <c r="I94" s="151"/>
      <c r="J94" s="138"/>
    </row>
    <row r="95" spans="1:10" ht="15.75" thickBot="1">
      <c r="A95" s="67" t="s">
        <v>94</v>
      </c>
      <c r="B95" s="9">
        <f t="shared" si="4"/>
        <v>42811</v>
      </c>
      <c r="C95" s="58">
        <f t="shared" si="3"/>
        <v>100075</v>
      </c>
      <c r="D95" s="66">
        <v>100076</v>
      </c>
      <c r="E95" s="82">
        <f t="shared" si="5"/>
        <v>100075</v>
      </c>
      <c r="F95" s="82"/>
      <c r="G95" s="82"/>
      <c r="H95" s="83"/>
      <c r="I95" s="151"/>
      <c r="J95" s="138"/>
    </row>
    <row r="96" spans="1:10" ht="15.75" thickBot="1">
      <c r="A96" s="67" t="s">
        <v>95</v>
      </c>
      <c r="B96" s="9">
        <f t="shared" si="4"/>
        <v>42812</v>
      </c>
      <c r="C96" s="58">
        <f t="shared" si="3"/>
        <v>100076</v>
      </c>
      <c r="D96" s="66">
        <v>100077</v>
      </c>
      <c r="E96" s="82">
        <f t="shared" si="5"/>
        <v>100076</v>
      </c>
      <c r="F96" s="82"/>
      <c r="G96" s="82"/>
      <c r="H96" s="83"/>
      <c r="I96" s="151"/>
      <c r="J96" s="138"/>
    </row>
    <row r="97" spans="1:10" ht="15.75" thickBot="1">
      <c r="A97" s="67" t="s">
        <v>96</v>
      </c>
      <c r="B97" s="9">
        <f t="shared" si="4"/>
        <v>42813</v>
      </c>
      <c r="C97" s="58">
        <f t="shared" si="3"/>
        <v>100077</v>
      </c>
      <c r="D97" s="66">
        <v>100078</v>
      </c>
      <c r="E97" s="82">
        <f t="shared" si="5"/>
        <v>100077</v>
      </c>
      <c r="F97" s="82"/>
      <c r="G97" s="82"/>
      <c r="H97" s="83"/>
      <c r="I97" s="151"/>
      <c r="J97" s="138"/>
    </row>
    <row r="98" spans="1:10" ht="15.75" thickBot="1">
      <c r="A98" s="67" t="s">
        <v>97</v>
      </c>
      <c r="B98" s="9">
        <f t="shared" si="4"/>
        <v>42814</v>
      </c>
      <c r="C98" s="58">
        <f t="shared" si="3"/>
        <v>100078</v>
      </c>
      <c r="D98" s="66">
        <v>100079</v>
      </c>
      <c r="E98" s="82">
        <f t="shared" si="5"/>
        <v>100078</v>
      </c>
      <c r="F98" s="82"/>
      <c r="G98" s="82"/>
      <c r="H98" s="83"/>
      <c r="I98" s="151"/>
      <c r="J98" s="138"/>
    </row>
    <row r="99" spans="1:10" ht="15.75" thickBot="1">
      <c r="A99" s="67" t="s">
        <v>98</v>
      </c>
      <c r="B99" s="9">
        <f t="shared" si="4"/>
        <v>42815</v>
      </c>
      <c r="C99" s="58">
        <f t="shared" si="3"/>
        <v>100079</v>
      </c>
      <c r="D99" s="66">
        <v>100080</v>
      </c>
      <c r="E99" s="82">
        <f t="shared" si="5"/>
        <v>100079</v>
      </c>
      <c r="F99" s="82"/>
      <c r="G99" s="82"/>
      <c r="H99" s="83"/>
      <c r="I99" s="151"/>
      <c r="J99" s="138"/>
    </row>
    <row r="100" spans="1:10" ht="15.75" thickBot="1">
      <c r="A100" s="67" t="s">
        <v>99</v>
      </c>
      <c r="B100" s="9">
        <f t="shared" si="4"/>
        <v>42816</v>
      </c>
      <c r="C100" s="58">
        <f t="shared" si="3"/>
        <v>100080</v>
      </c>
      <c r="D100" s="66">
        <v>100081</v>
      </c>
      <c r="E100" s="82">
        <f t="shared" si="5"/>
        <v>100080</v>
      </c>
      <c r="F100" s="82"/>
      <c r="G100" s="82"/>
      <c r="H100" s="83"/>
      <c r="I100" s="151"/>
      <c r="J100" s="138"/>
    </row>
    <row r="101" spans="1:10" ht="15.75" thickBot="1">
      <c r="A101" s="67" t="s">
        <v>15</v>
      </c>
      <c r="B101" s="9">
        <f t="shared" si="4"/>
        <v>42817</v>
      </c>
      <c r="C101" s="58">
        <f t="shared" si="3"/>
        <v>100081</v>
      </c>
      <c r="D101" s="66">
        <v>100082</v>
      </c>
      <c r="E101" s="82">
        <f t="shared" si="5"/>
        <v>100081</v>
      </c>
      <c r="F101" s="82"/>
      <c r="G101" s="82"/>
      <c r="H101" s="83"/>
      <c r="I101" s="151"/>
      <c r="J101" s="138"/>
    </row>
    <row r="102" spans="1:10" ht="15.75" thickBot="1">
      <c r="A102" s="67" t="s">
        <v>16</v>
      </c>
      <c r="B102" s="9">
        <f t="shared" si="4"/>
        <v>42818</v>
      </c>
      <c r="C102" s="58">
        <f t="shared" si="3"/>
        <v>100082</v>
      </c>
      <c r="D102" s="66">
        <v>100083</v>
      </c>
      <c r="E102" s="82">
        <f t="shared" si="5"/>
        <v>100082</v>
      </c>
      <c r="F102" s="82"/>
      <c r="G102" s="82"/>
      <c r="H102" s="83"/>
      <c r="I102" s="151"/>
      <c r="J102" s="138"/>
    </row>
    <row r="103" spans="1:10" ht="15.75" thickBot="1">
      <c r="A103" s="67" t="s">
        <v>5</v>
      </c>
      <c r="B103" s="9">
        <f t="shared" si="4"/>
        <v>42819</v>
      </c>
      <c r="C103" s="58">
        <f t="shared" si="3"/>
        <v>100083</v>
      </c>
      <c r="D103" s="66">
        <v>100084</v>
      </c>
      <c r="E103" s="82">
        <f t="shared" si="5"/>
        <v>100083</v>
      </c>
      <c r="F103" s="82"/>
      <c r="G103" s="82"/>
      <c r="H103" s="83"/>
      <c r="I103" s="151"/>
      <c r="J103" s="138"/>
    </row>
    <row r="104" spans="1:10" ht="15.75" thickBot="1">
      <c r="A104" s="67" t="s">
        <v>6</v>
      </c>
      <c r="B104" s="9">
        <f t="shared" si="4"/>
        <v>42820</v>
      </c>
      <c r="C104" s="58">
        <f t="shared" si="3"/>
        <v>100084</v>
      </c>
      <c r="D104" s="66">
        <v>100085</v>
      </c>
      <c r="E104" s="82">
        <f t="shared" si="5"/>
        <v>100084</v>
      </c>
      <c r="F104" s="82"/>
      <c r="G104" s="82"/>
      <c r="H104" s="83"/>
      <c r="I104" s="151"/>
      <c r="J104" s="138"/>
    </row>
    <row r="105" spans="1:10" ht="15.75" thickBot="1">
      <c r="A105" s="67" t="s">
        <v>7</v>
      </c>
      <c r="B105" s="9">
        <f t="shared" si="4"/>
        <v>42821</v>
      </c>
      <c r="C105" s="58">
        <f t="shared" si="3"/>
        <v>100085</v>
      </c>
      <c r="D105" s="66">
        <v>100086</v>
      </c>
      <c r="E105" s="82">
        <f t="shared" si="5"/>
        <v>100085</v>
      </c>
      <c r="F105" s="82"/>
      <c r="G105" s="82"/>
      <c r="H105" s="83"/>
      <c r="I105" s="151"/>
      <c r="J105" s="138"/>
    </row>
    <row r="106" spans="1:10" ht="15.75" thickBot="1">
      <c r="A106" s="67" t="s">
        <v>17</v>
      </c>
      <c r="B106" s="9">
        <f t="shared" si="4"/>
        <v>42822</v>
      </c>
      <c r="C106" s="58">
        <f t="shared" si="3"/>
        <v>100086</v>
      </c>
      <c r="D106" s="66">
        <v>100087</v>
      </c>
      <c r="E106" s="82">
        <f t="shared" si="5"/>
        <v>100086</v>
      </c>
      <c r="F106" s="82"/>
      <c r="G106" s="82"/>
      <c r="H106" s="83"/>
      <c r="I106" s="151"/>
      <c r="J106" s="138"/>
    </row>
    <row r="107" spans="1:10" ht="15.75" thickBot="1">
      <c r="A107" s="67" t="s">
        <v>18</v>
      </c>
      <c r="B107" s="9">
        <f t="shared" si="4"/>
        <v>42823</v>
      </c>
      <c r="C107" s="58">
        <f t="shared" si="3"/>
        <v>100087</v>
      </c>
      <c r="D107" s="66">
        <v>100088</v>
      </c>
      <c r="E107" s="82">
        <f t="shared" si="5"/>
        <v>100087</v>
      </c>
      <c r="F107" s="82"/>
      <c r="G107" s="82"/>
      <c r="H107" s="83"/>
      <c r="I107" s="151"/>
      <c r="J107" s="138"/>
    </row>
    <row r="108" spans="1:10" ht="15.75" thickBot="1">
      <c r="A108" s="67" t="s">
        <v>19</v>
      </c>
      <c r="B108" s="9">
        <f t="shared" si="4"/>
        <v>42824</v>
      </c>
      <c r="C108" s="58">
        <f t="shared" si="3"/>
        <v>100088</v>
      </c>
      <c r="D108" s="66">
        <v>100089</v>
      </c>
      <c r="E108" s="82">
        <f t="shared" si="5"/>
        <v>100088</v>
      </c>
      <c r="F108" s="82"/>
      <c r="G108" s="82"/>
      <c r="H108" s="83"/>
      <c r="I108" s="151"/>
      <c r="J108" s="138"/>
    </row>
    <row r="109" spans="1:10" ht="15.75" thickBot="1">
      <c r="A109" s="68" t="s">
        <v>9</v>
      </c>
      <c r="B109" s="69">
        <f t="shared" si="4"/>
        <v>42825</v>
      </c>
      <c r="C109" s="70">
        <f t="shared" si="3"/>
        <v>100089</v>
      </c>
      <c r="D109" s="66">
        <v>100090</v>
      </c>
      <c r="E109" s="111">
        <f t="shared" si="5"/>
        <v>100089</v>
      </c>
      <c r="F109" s="111"/>
      <c r="G109" s="111"/>
      <c r="H109" s="112"/>
      <c r="I109" s="152"/>
      <c r="J109" s="140"/>
    </row>
    <row r="110" spans="1:10" ht="29.25" customHeight="1">
      <c r="A110" s="61" t="s">
        <v>8</v>
      </c>
      <c r="B110" s="9">
        <f t="shared" si="4"/>
        <v>42826</v>
      </c>
      <c r="C110" s="62">
        <f t="shared" si="3"/>
        <v>100090</v>
      </c>
      <c r="D110" s="74" t="s">
        <v>136</v>
      </c>
      <c r="E110" s="115">
        <f>IF(B110&lt;F$6,0,IF(B110=F$6,ROUND(C110,0)/2,IF(B110=H$6+1,ROUND(C110,0)/2,ROUND(C110,0))))</f>
        <v>50045</v>
      </c>
      <c r="F110" s="115"/>
      <c r="G110" s="115"/>
      <c r="H110" s="116"/>
      <c r="I110" s="153" t="s">
        <v>136</v>
      </c>
      <c r="J110" s="133"/>
    </row>
    <row r="111" spans="1:10" s="13" customFormat="1" ht="58.5" customHeight="1">
      <c r="A111" s="10" t="s">
        <v>106</v>
      </c>
      <c r="B111" s="11" t="s">
        <v>11</v>
      </c>
      <c r="C111" s="12" t="s">
        <v>105</v>
      </c>
      <c r="D111" s="12" t="s">
        <v>105</v>
      </c>
      <c r="E111" s="124">
        <f>SUM(E20:E110)</f>
        <v>9004050</v>
      </c>
      <c r="F111" s="124"/>
      <c r="G111" s="124"/>
      <c r="H111" s="125"/>
      <c r="I111" s="154" t="s">
        <v>105</v>
      </c>
      <c r="J111" s="133"/>
    </row>
    <row r="112" spans="1:10" ht="26.25" customHeight="1">
      <c r="A112" s="117"/>
      <c r="B112" s="118"/>
      <c r="C112" s="118"/>
      <c r="D112" s="118"/>
      <c r="E112" s="118"/>
      <c r="F112" s="118"/>
      <c r="G112" s="118"/>
      <c r="H112" s="118"/>
      <c r="I112" s="118"/>
      <c r="J112" s="119"/>
    </row>
    <row r="113" spans="1:10" ht="43.5" customHeight="1">
      <c r="A113" s="113" t="s">
        <v>100</v>
      </c>
      <c r="B113" s="113"/>
      <c r="C113" s="14"/>
      <c r="D113" s="14" t="s">
        <v>13</v>
      </c>
      <c r="E113" s="3">
        <f>B20</f>
        <v>42736</v>
      </c>
      <c r="F113" s="15" t="s">
        <v>12</v>
      </c>
      <c r="G113" s="3">
        <f>B110</f>
        <v>42826</v>
      </c>
      <c r="H113" s="44" t="s">
        <v>126</v>
      </c>
      <c r="I113" s="3">
        <f>B110</f>
        <v>42826</v>
      </c>
      <c r="J113" s="44" t="s">
        <v>126</v>
      </c>
    </row>
    <row r="114" spans="1:10" ht="19.5" customHeight="1">
      <c r="A114" s="14"/>
      <c r="B114" s="14"/>
      <c r="C114" s="14"/>
      <c r="D114" s="14"/>
      <c r="E114" s="14"/>
      <c r="F114" s="14"/>
      <c r="G114" s="14"/>
      <c r="H114" s="14"/>
      <c r="I114" s="120"/>
      <c r="J114" s="90"/>
    </row>
    <row r="115" spans="2:10" ht="27" customHeight="1">
      <c r="B115" s="16" t="s">
        <v>1</v>
      </c>
      <c r="C115" s="16"/>
      <c r="D115" s="17">
        <f>B110-B20+1</f>
        <v>91</v>
      </c>
      <c r="F115" s="18"/>
      <c r="I115" s="120"/>
      <c r="J115" s="90"/>
    </row>
    <row r="116" spans="1:10" ht="19.5" customHeight="1">
      <c r="A116" s="14"/>
      <c r="B116" s="14"/>
      <c r="C116" s="14"/>
      <c r="D116" s="14"/>
      <c r="E116" s="14"/>
      <c r="F116" s="14"/>
      <c r="G116" s="14"/>
      <c r="H116" s="14"/>
      <c r="I116" s="120"/>
      <c r="J116" s="90"/>
    </row>
    <row r="117" spans="1:10" ht="19.5" customHeight="1">
      <c r="A117" s="14"/>
      <c r="B117" s="19" t="s">
        <v>109</v>
      </c>
      <c r="C117" s="19"/>
      <c r="D117" s="28">
        <f>E111</f>
        <v>9004050</v>
      </c>
      <c r="E117" s="21" t="s">
        <v>0</v>
      </c>
      <c r="F117" s="14"/>
      <c r="G117" s="14"/>
      <c r="H117" s="14"/>
      <c r="I117" s="120"/>
      <c r="J117" s="90"/>
    </row>
    <row r="118" spans="1:10" ht="26.25" customHeight="1">
      <c r="A118" s="14"/>
      <c r="B118" s="148" t="s">
        <v>124</v>
      </c>
      <c r="C118" s="90"/>
      <c r="D118" s="90"/>
      <c r="E118" s="90"/>
      <c r="F118" s="90"/>
      <c r="G118" s="90"/>
      <c r="H118" s="90"/>
      <c r="I118" s="90"/>
      <c r="J118" s="90"/>
    </row>
    <row r="119" spans="1:10" ht="15.75" customHeight="1">
      <c r="A119" s="14"/>
      <c r="B119" s="29"/>
      <c r="C119" s="29"/>
      <c r="D119" s="14"/>
      <c r="E119" s="14"/>
      <c r="F119" s="14"/>
      <c r="G119" s="14"/>
      <c r="H119" s="14"/>
      <c r="I119" s="120"/>
      <c r="J119" s="90"/>
    </row>
    <row r="120" spans="1:10" ht="19.5" customHeight="1">
      <c r="A120" s="99" t="s">
        <v>107</v>
      </c>
      <c r="B120" s="99"/>
      <c r="C120" s="99"/>
      <c r="D120" s="99"/>
      <c r="E120" s="99"/>
      <c r="F120" s="99"/>
      <c r="G120" s="99"/>
      <c r="H120" s="99"/>
      <c r="I120" s="120"/>
      <c r="J120" s="90"/>
    </row>
    <row r="121" spans="1:10" ht="19.5" customHeight="1">
      <c r="A121" s="14"/>
      <c r="B121" s="19" t="s">
        <v>2</v>
      </c>
      <c r="C121" s="19"/>
      <c r="D121" s="28">
        <f>D117/(D115-1)</f>
        <v>100045</v>
      </c>
      <c r="E121" s="21" t="s">
        <v>0</v>
      </c>
      <c r="F121" s="14"/>
      <c r="G121" s="14"/>
      <c r="H121" s="14"/>
      <c r="I121" s="120"/>
      <c r="J121" s="90"/>
    </row>
    <row r="122" spans="1:10" ht="19.5" customHeight="1">
      <c r="A122" s="14"/>
      <c r="D122" s="2"/>
      <c r="E122" s="2"/>
      <c r="G122" s="23"/>
      <c r="H122" s="14"/>
      <c r="I122" s="120"/>
      <c r="J122" s="90"/>
    </row>
    <row r="123" spans="1:10" ht="27.75" customHeight="1">
      <c r="A123" s="99" t="s">
        <v>101</v>
      </c>
      <c r="B123" s="99"/>
      <c r="C123" s="99"/>
      <c r="D123" s="99"/>
      <c r="E123" s="99"/>
      <c r="F123" s="99"/>
      <c r="G123" s="99"/>
      <c r="H123" s="99"/>
      <c r="I123" s="120"/>
      <c r="J123" s="90"/>
    </row>
    <row r="124" spans="2:10" ht="27.75" customHeight="1">
      <c r="B124" s="19" t="s">
        <v>108</v>
      </c>
      <c r="C124" s="19"/>
      <c r="D124" s="20">
        <f>ROUND(E111/(D115-1),0)</f>
        <v>100045</v>
      </c>
      <c r="E124" s="21" t="s">
        <v>0</v>
      </c>
      <c r="I124" s="120"/>
      <c r="J124" s="90"/>
    </row>
    <row r="125" spans="1:10" ht="15.75" customHeight="1">
      <c r="A125" s="14"/>
      <c r="B125" s="29"/>
      <c r="C125" s="29"/>
      <c r="D125" s="14"/>
      <c r="E125" s="14"/>
      <c r="F125" s="14"/>
      <c r="G125" s="14"/>
      <c r="H125" s="14"/>
      <c r="I125" s="149"/>
      <c r="J125" s="142"/>
    </row>
    <row r="126" spans="1:10" ht="45" customHeight="1">
      <c r="A126" s="113" t="s">
        <v>125</v>
      </c>
      <c r="B126" s="113"/>
      <c r="C126" s="113"/>
      <c r="D126" s="113"/>
      <c r="E126" s="113"/>
      <c r="F126" s="113"/>
      <c r="G126" s="122" t="str">
        <f>F5</f>
        <v>1 квартал 2017 г.</v>
      </c>
      <c r="H126" s="123"/>
      <c r="I126" s="122" t="str">
        <f>F5</f>
        <v>1 квартал 2017 г.</v>
      </c>
      <c r="J126" s="133"/>
    </row>
    <row r="127" spans="1:10" ht="24.75" customHeight="1">
      <c r="A127" s="35"/>
      <c r="B127" s="22" t="s">
        <v>123</v>
      </c>
      <c r="C127" s="22"/>
      <c r="D127" s="41" t="s">
        <v>122</v>
      </c>
      <c r="E127" s="42" t="s">
        <v>120</v>
      </c>
      <c r="F127" s="14" t="s">
        <v>121</v>
      </c>
      <c r="G127" s="46"/>
      <c r="H127" s="35"/>
      <c r="I127" s="147"/>
      <c r="J127" s="119"/>
    </row>
    <row r="128" spans="2:10" ht="43.5" customHeight="1">
      <c r="B128" s="47"/>
      <c r="C128" s="47"/>
      <c r="D128" s="20">
        <f>D124</f>
        <v>100045</v>
      </c>
      <c r="E128" s="42" t="s">
        <v>120</v>
      </c>
      <c r="F128" s="34">
        <f>F11</f>
        <v>0.0012</v>
      </c>
      <c r="G128" s="46"/>
      <c r="I128" s="120"/>
      <c r="J128" s="90"/>
    </row>
    <row r="129" spans="1:10" ht="19.5" customHeight="1">
      <c r="A129" s="14"/>
      <c r="B129" s="14"/>
      <c r="C129" s="14"/>
      <c r="D129" s="14"/>
      <c r="E129" s="14"/>
      <c r="F129" s="14"/>
      <c r="G129" s="14"/>
      <c r="H129" s="14"/>
      <c r="I129" s="120"/>
      <c r="J129" s="90"/>
    </row>
    <row r="130" spans="1:10" s="26" customFormat="1" ht="51" customHeight="1">
      <c r="A130" s="114" t="s">
        <v>127</v>
      </c>
      <c r="B130" s="114"/>
      <c r="C130" s="48"/>
      <c r="D130" s="43">
        <f>ROUND(INT(D128*F128*1000),0)</f>
        <v>120054</v>
      </c>
      <c r="E130" s="45" t="s">
        <v>3</v>
      </c>
      <c r="F130" s="25">
        <f>ROUND((D128*F128*1000-D130)*100,0)</f>
        <v>0</v>
      </c>
      <c r="G130" s="24" t="s">
        <v>4</v>
      </c>
      <c r="I130" s="157"/>
      <c r="J130" s="90"/>
    </row>
    <row r="131" spans="1:10" ht="27.75" customHeight="1">
      <c r="A131" s="121"/>
      <c r="B131" s="121"/>
      <c r="C131" s="121"/>
      <c r="D131" s="121"/>
      <c r="E131" s="121"/>
      <c r="F131" s="121"/>
      <c r="G131" s="121"/>
      <c r="H131" s="121"/>
      <c r="I131" s="158"/>
      <c r="J131" s="90"/>
    </row>
    <row r="132" spans="1:10" ht="120" customHeight="1">
      <c r="A132" s="159" t="s">
        <v>114</v>
      </c>
      <c r="B132" s="159"/>
      <c r="C132" s="159"/>
      <c r="D132" s="159"/>
      <c r="E132" s="159"/>
      <c r="F132" s="159"/>
      <c r="G132" s="159"/>
      <c r="H132" s="159"/>
      <c r="I132" s="160"/>
      <c r="J132" s="90"/>
    </row>
  </sheetData>
  <sheetProtection/>
  <mergeCells count="161">
    <mergeCell ref="I130:J130"/>
    <mergeCell ref="I131:J131"/>
    <mergeCell ref="A132:J132"/>
    <mergeCell ref="I8:J8"/>
    <mergeCell ref="I9:J9"/>
    <mergeCell ref="I10:J10"/>
    <mergeCell ref="I11:J11"/>
    <mergeCell ref="I115:J115"/>
    <mergeCell ref="I2:J2"/>
    <mergeCell ref="A1:J1"/>
    <mergeCell ref="I129:J129"/>
    <mergeCell ref="I51:J78"/>
    <mergeCell ref="I79:J109"/>
    <mergeCell ref="I110:J110"/>
    <mergeCell ref="I111:J111"/>
    <mergeCell ref="I126:J126"/>
    <mergeCell ref="I122:J122"/>
    <mergeCell ref="I123:J123"/>
    <mergeCell ref="I124:J124"/>
    <mergeCell ref="I125:J125"/>
    <mergeCell ref="A14:J14"/>
    <mergeCell ref="I7:J7"/>
    <mergeCell ref="I127:J127"/>
    <mergeCell ref="I128:J128"/>
    <mergeCell ref="I116:J116"/>
    <mergeCell ref="I117:J117"/>
    <mergeCell ref="B118:J118"/>
    <mergeCell ref="I119:J119"/>
    <mergeCell ref="I120:J120"/>
    <mergeCell ref="I121:J121"/>
    <mergeCell ref="E105:H105"/>
    <mergeCell ref="E101:H101"/>
    <mergeCell ref="I4:J4"/>
    <mergeCell ref="I5:J5"/>
    <mergeCell ref="I16:J17"/>
    <mergeCell ref="I18:J18"/>
    <mergeCell ref="I19:J19"/>
    <mergeCell ref="I20:J50"/>
    <mergeCell ref="I15:J15"/>
    <mergeCell ref="A13:J13"/>
    <mergeCell ref="E85:H85"/>
    <mergeCell ref="E86:H86"/>
    <mergeCell ref="A131:H131"/>
    <mergeCell ref="A126:F126"/>
    <mergeCell ref="G126:H126"/>
    <mergeCell ref="E104:H104"/>
    <mergeCell ref="E94:H94"/>
    <mergeCell ref="E95:H95"/>
    <mergeCell ref="E96:H96"/>
    <mergeCell ref="E97:H97"/>
    <mergeCell ref="A123:H123"/>
    <mergeCell ref="A120:H120"/>
    <mergeCell ref="A130:B130"/>
    <mergeCell ref="E98:H98"/>
    <mergeCell ref="E102:H102"/>
    <mergeCell ref="E100:H100"/>
    <mergeCell ref="E110:H110"/>
    <mergeCell ref="A112:J112"/>
    <mergeCell ref="I114:J114"/>
    <mergeCell ref="E111:H111"/>
    <mergeCell ref="E91:H91"/>
    <mergeCell ref="E103:H103"/>
    <mergeCell ref="E99:H99"/>
    <mergeCell ref="A113:B113"/>
    <mergeCell ref="E106:H106"/>
    <mergeCell ref="E108:H108"/>
    <mergeCell ref="E107:H107"/>
    <mergeCell ref="E109:H109"/>
    <mergeCell ref="E92:H92"/>
    <mergeCell ref="E93:H93"/>
    <mergeCell ref="E88:H88"/>
    <mergeCell ref="E89:H89"/>
    <mergeCell ref="E90:H90"/>
    <mergeCell ref="E87:H87"/>
    <mergeCell ref="E84:H84"/>
    <mergeCell ref="E81:H81"/>
    <mergeCell ref="E82:H82"/>
    <mergeCell ref="E83:H83"/>
    <mergeCell ref="E78:H78"/>
    <mergeCell ref="E75:H75"/>
    <mergeCell ref="E79:H79"/>
    <mergeCell ref="E80:H80"/>
    <mergeCell ref="E73:H73"/>
    <mergeCell ref="E74:H74"/>
    <mergeCell ref="E76:H76"/>
    <mergeCell ref="E77:H77"/>
    <mergeCell ref="E67:H67"/>
    <mergeCell ref="E68:H68"/>
    <mergeCell ref="E72:H72"/>
    <mergeCell ref="E69:H69"/>
    <mergeCell ref="E70:H70"/>
    <mergeCell ref="E71:H71"/>
    <mergeCell ref="E62:H62"/>
    <mergeCell ref="E64:H64"/>
    <mergeCell ref="E65:H65"/>
    <mergeCell ref="E66:H66"/>
    <mergeCell ref="E58:H58"/>
    <mergeCell ref="E59:H59"/>
    <mergeCell ref="E60:H60"/>
    <mergeCell ref="E61:H61"/>
    <mergeCell ref="E49:H49"/>
    <mergeCell ref="E50:H50"/>
    <mergeCell ref="E63:H63"/>
    <mergeCell ref="E51:H51"/>
    <mergeCell ref="E52:H52"/>
    <mergeCell ref="E53:H53"/>
    <mergeCell ref="E54:H54"/>
    <mergeCell ref="E55:H55"/>
    <mergeCell ref="E56:H56"/>
    <mergeCell ref="E57:H57"/>
    <mergeCell ref="E45:H45"/>
    <mergeCell ref="E46:H46"/>
    <mergeCell ref="E47:H47"/>
    <mergeCell ref="E48:H48"/>
    <mergeCell ref="E41:H41"/>
    <mergeCell ref="E42:H42"/>
    <mergeCell ref="E43:H43"/>
    <mergeCell ref="E44:H44"/>
    <mergeCell ref="E37:H37"/>
    <mergeCell ref="E38:H38"/>
    <mergeCell ref="E39:H39"/>
    <mergeCell ref="E40:H40"/>
    <mergeCell ref="G11:H11"/>
    <mergeCell ref="E32:H32"/>
    <mergeCell ref="E24:H24"/>
    <mergeCell ref="E33:H33"/>
    <mergeCell ref="E20:H20"/>
    <mergeCell ref="E27:H27"/>
    <mergeCell ref="E28:H28"/>
    <mergeCell ref="A16:H16"/>
    <mergeCell ref="E21:H21"/>
    <mergeCell ref="E22:H22"/>
    <mergeCell ref="E19:F19"/>
    <mergeCell ref="E18:F18"/>
    <mergeCell ref="E23:H23"/>
    <mergeCell ref="E25:H25"/>
    <mergeCell ref="E34:H34"/>
    <mergeCell ref="E35:H35"/>
    <mergeCell ref="E29:H29"/>
    <mergeCell ref="E30:H30"/>
    <mergeCell ref="E31:H31"/>
    <mergeCell ref="I3:J3"/>
    <mergeCell ref="G12:H12"/>
    <mergeCell ref="A11:C11"/>
    <mergeCell ref="B3:H3"/>
    <mergeCell ref="A10:D10"/>
    <mergeCell ref="A4:E4"/>
    <mergeCell ref="A6:D6"/>
    <mergeCell ref="G9:H9"/>
    <mergeCell ref="G10:H10"/>
    <mergeCell ref="A5:E5"/>
    <mergeCell ref="E26:H26"/>
    <mergeCell ref="E36:H36"/>
    <mergeCell ref="B2:H2"/>
    <mergeCell ref="G4:H4"/>
    <mergeCell ref="A7:H7"/>
    <mergeCell ref="A8:D8"/>
    <mergeCell ref="G8:H8"/>
    <mergeCell ref="A12:D12"/>
    <mergeCell ref="A9:D9"/>
    <mergeCell ref="E17:H17"/>
  </mergeCells>
  <dataValidations count="1">
    <dataValidation type="list" allowBlank="1" showInputMessage="1" showErrorMessage="1" sqref="F12">
      <formula1>Ставка</formula1>
    </dataValidation>
  </dataValidations>
  <printOptions/>
  <pageMargins left="0.8661417322834646" right="0.8661417322834646" top="0.984251968503937" bottom="0.984251968503937" header="0.5118110236220472" footer="0.5118110236220472"/>
  <pageSetup fitToHeight="3" fitToWidth="1" horizontalDpi="600" verticalDpi="600" orientation="portrait" paperSize="9" scale="4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www.profbanking.com</Manager>
  <Company>www.profbanking.com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www.profbanking.com</dc:title>
  <dc:subject>www.profbanking.com</dc:subject>
  <dc:creator>www.profbanking.com</dc:creator>
  <cp:keywords>www.profbanking.com</cp:keywords>
  <dc:description>www.profbanking.com</dc:description>
  <cp:lastModifiedBy/>
  <cp:lastPrinted>2017-02-15T14:33:32Z</cp:lastPrinted>
  <dcterms:created xsi:type="dcterms:W3CDTF">2004-01-06T12:40:02Z</dcterms:created>
  <dcterms:modified xsi:type="dcterms:W3CDTF">2017-02-18T16:36:55Z</dcterms:modified>
  <cp:category>www.profbanking.com</cp:category>
  <cp:version/>
  <cp:contentType/>
  <cp:contentStatus/>
</cp:coreProperties>
</file>